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Комитет_по_тарифам\Шаблоны\FAS.JKH.OPEN.INFO.REQUEST.VO_HVS\"/>
    </mc:Choice>
  </mc:AlternateContent>
  <bookViews>
    <workbookView xWindow="0" yWindow="0" windowWidth="28800" windowHeight="11430" activeTab="4"/>
  </bookViews>
  <sheets>
    <sheet name="Форма 1.0.1 | Форма 3.11" sheetId="1" r:id="rId1"/>
    <sheet name="Форма 3.11" sheetId="2" r:id="rId2"/>
    <sheet name="Форма 1.0.1 | Форма 3.12.1" sheetId="3" r:id="rId3"/>
    <sheet name="Форма 3.12.1" sheetId="4" r:id="rId4"/>
    <sheet name="Форма 3.12.2 | Т-ВО" sheetId="5" r:id="rId5"/>
  </sheets>
  <externalReferences>
    <externalReference r:id="rId6"/>
  </externalReferences>
  <definedNames>
    <definedName name="add_Warm_1">'Форма 3.12.2 | Т-ВО'!$M$27</definedName>
    <definedName name="anscount" hidden="1">1</definedName>
    <definedName name="CHECK_LINK_RANGE_1">"Калькуляция!$I$11:$I$132"</definedName>
    <definedName name="checkCell_List06_1">'Форма 3.12.2 | Т-ВО'!$M$18:$AD$27</definedName>
    <definedName name="checkCell_List06_1_double_date">'Форма 3.12.2 | Т-ВО'!$AE$18:$AE$27</definedName>
    <definedName name="checkCell_List06_1_unique_t">'Форма 3.12.2 | Т-ВО'!$M$18:$M$27</definedName>
    <definedName name="checkCell_List06_1_unique_t1">'Форма 3.12.2 | Т-ВО'!$AF$18:$AF$27</definedName>
    <definedName name="checkCell_List13">'Форма 3.11'!$D$10:$H$14</definedName>
    <definedName name="checkCells_List05_11">'Форма 1.0.1 | Форма 3.11'!$F$7:$I$13</definedName>
    <definedName name="checkCells_List14_1">'Форма 3.12.1'!$D$14:$L$32</definedName>
    <definedName name="data_List13">'Форма 3.11'!$F$10:$H$14</definedName>
    <definedName name="dateCh">[1]Титульный!$F$15</definedName>
    <definedName name="datePr">[1]Титульный!$F$19</definedName>
    <definedName name="datePr_ch">[1]Титульный!$F$24</definedName>
    <definedName name="DESCRIPTION_TERRITORY">[1]REESTR_DS!$B$2:$B$3</definedName>
    <definedName name="et_List05_11_FormulaVD">'Форма 1.0.1 | Форма 3.11'!$H$9</definedName>
    <definedName name="header_1">'Форма 3.12.2 | Т-ВО'!$L$5</definedName>
    <definedName name="IDtariff_List05_11">'Форма 1.0.1 | Форма 3.11'!$A$1</definedName>
    <definedName name="IstPub">[1]Титульный!$F$21</definedName>
    <definedName name="kind_group_rates_load_filter">[1]TEHSHEET!$AQ$2:$AQ$4</definedName>
    <definedName name="kind_of_cons">[1]TEHSHEET!$R$2:$R$6</definedName>
    <definedName name="kind_of_control_method">[1]TEHSHEET!$K$2:$K$5</definedName>
    <definedName name="kind_of_data_type">[1]TEHSHEET!$P$2:$P$3</definedName>
    <definedName name="kind_of_diameters2">[1]TEHSHEET!$AU$2:$AU$8</definedName>
    <definedName name="kind_of_forms">[1]TEHSHEET!$AZ$2:$AZ$6</definedName>
    <definedName name="kind_of_heat_transfer">[1]TEHSHEET!$O$2:$O$13</definedName>
    <definedName name="kind_of_nameforms">[1]TEHSHEET!$BA$2:$BA$6</definedName>
    <definedName name="kind_of_NDS">[1]TEHSHEET!$H$2:$H$4</definedName>
    <definedName name="kind_of_scheme_in">[1]TEHSHEET!$Q$2:$Q$5</definedName>
    <definedName name="kind_of_tariff_unit">[1]TEHSHEET!$J$7:$J$8</definedName>
    <definedName name="List06_1_DP">'Форма 3.12.2 | Т-ВО'!$11:$11</definedName>
    <definedName name="List06_1_MC">'Форма 3.12.2 | Т-ВО'!$O$18:$O$27</definedName>
    <definedName name="List06_1_MC2">'Форма 3.12.2 | Т-ВО'!$AC$18:$AC$27</definedName>
    <definedName name="List06_1_note">'Форма 3.12.2 | Т-ВО'!$AD$18:$AD$27</definedName>
    <definedName name="List06_1_Period">'Форма 3.12.2 | Т-ВО'!$O$18:$U$27</definedName>
    <definedName name="List06_10_DP">'[1]Форма 3.12.3 | Т-подкл'!$12:$12</definedName>
    <definedName name="List06_9_DP">'[1]Форма 3.12.3 | Т-подкл(инд)'!$12:$12</definedName>
    <definedName name="List13_GroundMaterials_1">'Форма 3.11'!$G$10:$G$14</definedName>
    <definedName name="List13_note">'Форма 3.11'!$H$10:$H$14</definedName>
    <definedName name="List14_1_Date">'Форма 3.12.1'!$H$17:$I$18</definedName>
    <definedName name="List14_1_Date_1">'Форма 3.12.1'!$H$22:$I$32</definedName>
    <definedName name="List14_1_DPR">'Форма 3.12.1'!$K$20</definedName>
    <definedName name="List14_1_flagIPR">'Форма 3.12.1'!$J$15</definedName>
    <definedName name="List14_1_GroundMaterials_1">'Форма 3.12.1'!$K$15:$K$32</definedName>
    <definedName name="List14_1_hypIPR">'Форма 3.12.1'!$K$15</definedName>
    <definedName name="List14_1_method">'Форма 3.12.1'!$J$17:$J$18</definedName>
    <definedName name="List14_1_note">'Форма 3.12.1'!$L$14:$L$32</definedName>
    <definedName name="MODesc">'[1]Перечень тарифов'!$N$20:$N$25</definedName>
    <definedName name="NameOrPr">[1]Титульный!$F$18</definedName>
    <definedName name="numberPr">[1]Титульный!$F$20</definedName>
    <definedName name="numberPr_ch">[1]Титульный!$F$25</definedName>
    <definedName name="OneRates_1">'Форма 3.12.2 | Т-ВО'!$O$23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3.11'!$E$13:$E$14</definedName>
    <definedName name="pDel_List06_1_1">'Форма 3.12.2 | Т-ВО'!$I$18:$K$27</definedName>
    <definedName name="pDel_List13_1">'Форма 3.11'!$C$13:$C$14</definedName>
    <definedName name="pDel_List14_1_1">'Форма 3.12.1'!$C$17:$C$18</definedName>
    <definedName name="pDel_List14_1_1_2">'Форма 3.12.1'!$G$17:$G$18</definedName>
    <definedName name="pDel_List14_1_2">'Форма 3.12.1'!$C$22:$C$23</definedName>
    <definedName name="pDel_List14_1_2_2">'Форма 3.12.1'!$G$22:$G$23</definedName>
    <definedName name="pDel_List14_1_3">'Форма 3.12.1'!$C$25:$C$26</definedName>
    <definedName name="pDel_List14_1_3_2">'Форма 3.12.1'!$G$25:$G$26</definedName>
    <definedName name="pDel_List14_1_4">'Форма 3.12.1'!$C$28:$C$29</definedName>
    <definedName name="pDel_List14_1_4_2">'Форма 3.12.1'!$G$28:$G$29</definedName>
    <definedName name="pDel_List14_1_5">'Форма 3.12.1'!$C$31:$C$32</definedName>
    <definedName name="pDel_List14_1_5_2">'Форма 3.12.1'!$G$31:$G$32</definedName>
    <definedName name="periodEnd">[1]Титульный!$F$12</definedName>
    <definedName name="periodStart">[1]Титульный!$F$11</definedName>
    <definedName name="pIns_List06_1_Period">'Форма 3.12.2 | Т-ВО'!$AC$14:$AC$27</definedName>
    <definedName name="pIns_List13_1">'Форма 3.11'!$E$14</definedName>
    <definedName name="PROT_22">P3_PROT_22,P4_PROT_22,P5_PROT_22</definedName>
    <definedName name="pVDel_List06_1">'Форма 3.12.2 | Т-ВО'!$12:$12</definedName>
    <definedName name="RegExc_clear_1">[1]et_union_hor!$L$118:$W$118,[1]et_union_hor!$L$124:$W$124</definedName>
    <definedName name="RegExc_Clear_2">[1]et_union_hor!$L$135:$W$135,[1]et_union_hor!$L$141:$W$141</definedName>
    <definedName name="region_name">[1]Титульный!$F$7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TwoRates_1">'Форма 3.12.2 | Т-ВО'!$P$23:$Q$23</definedName>
    <definedName name="vid_teplnos_1">'Форма 3.12.2 | Т-ВО'!$M$23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4" i="5" l="1"/>
  <c r="Q24" i="5"/>
  <c r="AG23" i="5"/>
  <c r="O18" i="5"/>
  <c r="N17" i="5"/>
  <c r="O17" i="5" s="1"/>
  <c r="P17" i="5" s="1"/>
  <c r="Q17" i="5" s="1"/>
  <c r="R17" i="5" s="1"/>
  <c r="S17" i="5" s="1"/>
  <c r="U17" i="5" s="1"/>
  <c r="V17" i="5" s="1"/>
  <c r="W17" i="5" s="1"/>
  <c r="X17" i="5" s="1"/>
  <c r="Y17" i="5" s="1"/>
  <c r="Z17" i="5" s="1"/>
  <c r="AB17" i="5" s="1"/>
  <c r="AC17" i="5" s="1"/>
  <c r="AD17" i="5" s="1"/>
  <c r="O9" i="5"/>
  <c r="M9" i="5"/>
  <c r="O8" i="5"/>
  <c r="M8" i="5"/>
  <c r="J31" i="4"/>
  <c r="F31" i="4"/>
  <c r="E31" i="4"/>
  <c r="F28" i="4"/>
  <c r="E28" i="4"/>
  <c r="F25" i="4"/>
  <c r="E25" i="4"/>
  <c r="F22" i="4"/>
  <c r="E22" i="4"/>
  <c r="F17" i="4"/>
  <c r="E17" i="4"/>
  <c r="F8" i="4"/>
  <c r="E8" i="4"/>
  <c r="F7" i="4"/>
  <c r="E7" i="4"/>
  <c r="H13" i="3"/>
  <c r="H12" i="3"/>
  <c r="H11" i="3"/>
  <c r="H9" i="3"/>
  <c r="H8" i="3"/>
  <c r="H7" i="3"/>
  <c r="H13" i="1"/>
  <c r="H12" i="1"/>
  <c r="H11" i="1"/>
  <c r="H9" i="1"/>
  <c r="H8" i="1"/>
  <c r="H7" i="1"/>
  <c r="L23" i="5"/>
  <c r="L20" i="5"/>
  <c r="F10" i="3"/>
  <c r="F8" i="3"/>
  <c r="F10" i="1"/>
  <c r="F8" i="1"/>
  <c r="F12" i="1"/>
  <c r="AE23" i="5"/>
  <c r="F11" i="1"/>
  <c r="AF22" i="5"/>
  <c r="L19" i="5"/>
  <c r="F12" i="3"/>
  <c r="L18" i="5"/>
  <c r="F11" i="3"/>
  <c r="F13" i="1"/>
  <c r="L22" i="5"/>
  <c r="F9" i="3"/>
  <c r="F9" i="1"/>
  <c r="L21" i="5"/>
  <c r="F13" i="3"/>
</calcChain>
</file>

<file path=xl/sharedStrings.xml><?xml version="1.0" encoding="utf-8"?>
<sst xmlns="http://schemas.openxmlformats.org/spreadsheetml/2006/main" count="209" uniqueCount="109">
  <si>
    <t>11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</si>
  <si>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</si>
  <si>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</si>
  <si>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</si>
  <si>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</si>
  <si>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</si>
  <si>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</si>
  <si>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</si>
  <si>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</si>
  <si>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</si>
  <si>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</si>
  <si>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</si>
  <si>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</si>
  <si>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</si>
  <si>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</si>
  <si>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x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</si>
  <si>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</si>
  <si>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</si>
  <si>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</si>
  <si>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</si>
  <si>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</si>
  <si>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</si>
  <si>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</si>
  <si>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t>Форма 3.11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</si>
  <si>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Ссылка на документ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</si>
  <si>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</si>
  <si>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</si>
  <si>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</si>
  <si>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</si>
  <si>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</si>
  <si>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Положение о закупке АО "АТЭК" (новая редакция, приказ от 03.04.2017 №64)</t>
  </si>
  <si>
    <t>http://atek.spb.ru/закупки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</si>
  <si>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</si>
  <si>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</si>
  <si>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официальный сайт АО "АТЭК"</t>
  </si>
  <si>
    <t>Сведения о планировании закупочных процедур</t>
  </si>
  <si>
    <t>http://atek.spb.ru/план_закупок</t>
  </si>
  <si>
    <t>Сведения о результатах проведения закупочных процедур</t>
  </si>
  <si>
    <t>http://atek.spb.ru/договора</t>
  </si>
  <si>
    <t>Добавить сведения</t>
  </si>
  <si>
    <r>
      <t>Форма 3.12.1 Информация о предложении об установлении тарифов в сфере водоотведения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</si>
  <si>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Вид тарифа</t>
  </si>
  <si>
    <t>Наименование тарифа</t>
  </si>
  <si>
    <t>Период действия тарифов</t>
  </si>
  <si>
    <t>с</t>
  </si>
  <si>
    <t>по</t>
  </si>
  <si>
    <t>6</t>
  </si>
  <si>
    <t>7</t>
  </si>
  <si>
    <t>8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</si>
  <si>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</si>
  <si>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</si>
  <si>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отсутствует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</si>
  <si>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</si>
  <si>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</si>
  <si>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</si>
  <si>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01.01.2021</t>
  </si>
  <si>
    <t>31.12.2021</t>
  </si>
  <si>
    <t>метод индексации установленных тарифов</t>
  </si>
  <si>
    <t>Значение в колонке «Вид тарифа» выбирается из перечня видов тарифов в сфере водоотведения в соответствии с законодательством в сфере водоснабжении и водоотведении» 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</si>
  <si>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Добавить период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</si>
  <si>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</si>
  <si>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</si>
  <si>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https://portal.eias.ru/Portal/DownloadPage.aspx?type=12&amp;guid=9c63fe85-f67b-4e5b-b72c-935791039096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</si>
  <si>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</si>
  <si>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</si>
  <si>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4.1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</si>
  <si>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водоснабжении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</si>
  <si>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Годовой объем отпущенной в сеть воды</t>
  </si>
  <si>
    <t>5.1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</si>
  <si>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</si>
  <si>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законодательством в сфере водоснабжения и водоотведения</t>
  </si>
  <si>
    <t>6.1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</si>
  <si>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</si>
  <si>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c 01:03 до 18:55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</si>
  <si>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</si>
  <si>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t>7.1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</si>
  <si>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</si>
  <si>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</si>
  <si>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r>
      <t>Форма 3.12.2 Информация о предложении величин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</si>
  <si>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dp</t>
  </si>
  <si>
    <t>О</t>
  </si>
  <si>
    <t>Параметры дифференциации</t>
  </si>
  <si>
    <t>Период действия тарифа</t>
  </si>
  <si>
    <t>Наличие других периодов действия тарифа</t>
  </si>
  <si>
    <t>Одноставочный тариф</t>
  </si>
  <si>
    <t>Двухставочный тариф</t>
  </si>
  <si>
    <t>Период действия</t>
  </si>
  <si>
    <t>Одноставочный тариф, руб./куб. м</t>
  </si>
  <si>
    <t>ставка платы за объем принятых сточных вод, руб./куб. м</t>
  </si>
  <si>
    <t>ставка платы за содержание мощности, руб./куб. м в час</t>
  </si>
  <si>
    <t>дата начала</t>
  </si>
  <si>
    <t>дата окончания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</si>
  <si>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</si>
  <si>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Наименование признака дифференциации</t>
  </si>
  <si>
    <t>без дифференциации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</si>
  <si>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водоотведения.
В случае дифференциации тарифов по дополнительным признакам информация по ним указывается в отдельных строках.</t>
  </si>
  <si>
    <t>Группа потребителей</t>
  </si>
  <si>
    <t>прочие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</si>
  <si>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</si>
  <si>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с календарной разбивкой</t>
  </si>
  <si>
    <t>да</t>
  </si>
  <si>
    <t>30.06.2021</t>
  </si>
  <si>
    <t>01.07.2021</t>
  </si>
  <si>
    <t>нет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</si>
  <si>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</si>
  <si>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Добавить значение признака дифференциации</t>
  </si>
  <si>
    <t>Добавить группу потребителей</t>
  </si>
  <si>
    <t>Добавить наименование признака дифференциации</t>
  </si>
  <si>
    <t>Для каждого вида тарифа в сфере водоотведения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</si>
</sst>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theme="0"/>
      <name val="Tahoma"/>
      <family val="2"/>
      <charset val="204"/>
    </font>
    <font>
      <sz val="11"/>
      <name val="Webdings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sz val="18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5"/>
      <name val="Tahoma"/>
      <family val="2"/>
      <charset val="204"/>
    </font>
    <font>
      <sz val="11"/>
      <color theme="0"/>
      <name val="Webdings2"/>
      <charset val="204"/>
    </font>
    <font>
      <sz val="11"/>
      <name val="Wingdings 2"/>
      <family val="1"/>
      <charset val="2"/>
    </font>
    <font>
      <sz val="9"/>
      <color rgb="FFFF0000"/>
      <name val="Tahoma"/>
      <family val="2"/>
      <charset val="204"/>
    </font>
    <font>
      <b/>
      <sz val="9"/>
      <color indexed="62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</borders>
  <cellStyleXfs count="11">
    <xf numFmtId="49" fontId="0" fillId="0" borderId="0" applyBorder="0">
      <alignment vertical="top"/>
    </xf>
    <xf numFmtId="0" fontId="2" fillId="0" borderId="0"/>
    <xf numFmtId="0" fontId="6" fillId="0" borderId="0"/>
    <xf numFmtId="0" fontId="6" fillId="0" borderId="0"/>
    <xf numFmtId="0" fontId="2" fillId="0" borderId="0"/>
    <xf numFmtId="0" fontId="11" fillId="0" borderId="4" applyBorder="0">
      <alignment horizontal="center" vertical="center" wrapText="1"/>
    </xf>
    <xf numFmtId="49" fontId="5" fillId="0" borderId="0" applyBorder="0">
      <alignment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>
      <alignment horizontal="left" vertical="center"/>
    </xf>
    <xf numFmtId="0" fontId="1" fillId="0" borderId="0"/>
    <xf numFmtId="0" fontId="2" fillId="0" borderId="0"/>
  </cellStyleXfs>
  <cellXfs count="199">
    <xf numFmtId="49" fontId="0" fillId="0" borderId="0" xfId="0">
      <alignment vertical="top"/>
    </xf>
    <xf numFmtId="49" fontId="3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7" fillId="0" borderId="1" xfId="2" applyFont="1" applyFill="1" applyBorder="1" applyAlignment="1">
      <alignment horizontal="left" vertical="center" wrapText="1" indent="1"/>
    </xf>
    <xf numFmtId="0" fontId="7" fillId="0" borderId="2" xfId="2" applyFont="1" applyFill="1" applyBorder="1" applyAlignment="1">
      <alignment horizontal="left" vertical="center" wrapText="1" indent="1"/>
    </xf>
    <xf numFmtId="0" fontId="7" fillId="0" borderId="3" xfId="2" applyFont="1" applyFill="1" applyBorder="1" applyAlignment="1">
      <alignment horizontal="left" vertical="center" wrapText="1" indent="1"/>
    </xf>
    <xf numFmtId="0" fontId="9" fillId="0" borderId="0" xfId="1" applyFont="1" applyFill="1" applyAlignment="1" applyProtection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49" fontId="12" fillId="2" borderId="0" xfId="5" applyNumberFormat="1" applyFont="1" applyFill="1" applyBorder="1" applyAlignment="1" applyProtection="1">
      <alignment horizontal="center" vertical="center" wrapText="1"/>
    </xf>
    <xf numFmtId="0" fontId="12" fillId="0" borderId="0" xfId="3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left" vertical="center" wrapText="1" indent="1"/>
    </xf>
    <xf numFmtId="0" fontId="5" fillId="3" borderId="2" xfId="4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2" xfId="3" applyFont="1" applyFill="1" applyBorder="1" applyAlignment="1" applyProtection="1">
      <alignment horizontal="left" vertical="center" wrapText="1" indent="2"/>
    </xf>
    <xf numFmtId="0" fontId="5" fillId="0" borderId="2" xfId="3" applyFont="1" applyFill="1" applyBorder="1" applyAlignment="1" applyProtection="1">
      <alignment horizontal="left" vertical="center" wrapText="1" indent="3"/>
    </xf>
    <xf numFmtId="0" fontId="5" fillId="0" borderId="2" xfId="3" applyFont="1" applyFill="1" applyBorder="1" applyAlignment="1" applyProtection="1">
      <alignment horizontal="left" vertical="center" wrapText="1" indent="4"/>
    </xf>
    <xf numFmtId="0" fontId="5" fillId="0" borderId="2" xfId="1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left" vertical="center" wrapText="1" indent="2"/>
    </xf>
    <xf numFmtId="0" fontId="5" fillId="0" borderId="0" xfId="4" applyNumberFormat="1" applyFont="1" applyFill="1" applyBorder="1" applyAlignment="1" applyProtection="1">
      <alignment horizontal="left" vertical="center" wrapText="1"/>
    </xf>
    <xf numFmtId="49" fontId="5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horizontal="left" vertical="top" wrapText="1"/>
    </xf>
    <xf numFmtId="49" fontId="5" fillId="0" borderId="0" xfId="1" applyNumberFormat="1" applyFont="1" applyFill="1" applyAlignment="1" applyProtection="1">
      <alignment vertical="center" wrapText="1"/>
    </xf>
    <xf numFmtId="0" fontId="15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5" fillId="2" borderId="0" xfId="1" applyFont="1" applyFill="1" applyBorder="1" applyAlignment="1" applyProtection="1">
      <alignment vertical="center" wrapText="1"/>
    </xf>
    <xf numFmtId="0" fontId="5" fillId="2" borderId="0" xfId="1" applyFont="1" applyFill="1" applyBorder="1" applyAlignment="1" applyProtection="1">
      <alignment horizontal="right" vertical="center" wrapText="1"/>
    </xf>
    <xf numFmtId="0" fontId="7" fillId="0" borderId="5" xfId="2" applyFont="1" applyBorder="1" applyAlignment="1">
      <alignment horizontal="left" vertical="center" wrapText="1" indent="1"/>
    </xf>
    <xf numFmtId="0" fontId="9" fillId="0" borderId="0" xfId="2" applyFont="1" applyBorder="1" applyAlignment="1">
      <alignment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11" fillId="2" borderId="0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right"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49" fontId="16" fillId="2" borderId="0" xfId="5" applyNumberFormat="1" applyFont="1" applyFill="1" applyBorder="1" applyAlignment="1" applyProtection="1">
      <alignment horizontal="center" vertical="center" wrapText="1"/>
    </xf>
    <xf numFmtId="49" fontId="5" fillId="0" borderId="0" xfId="6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17" fillId="4" borderId="2" xfId="7" applyNumberFormat="1" applyFont="1" applyFill="1" applyBorder="1" applyAlignment="1" applyProtection="1">
      <alignment horizontal="left" vertical="center" wrapText="1"/>
      <protection locked="0"/>
    </xf>
    <xf numFmtId="49" fontId="17" fillId="4" borderId="2" xfId="7" applyNumberFormat="1" applyFill="1" applyBorder="1" applyAlignment="1" applyProtection="1">
      <alignment horizontal="left" vertical="center" wrapText="1"/>
      <protection locked="0"/>
    </xf>
    <xf numFmtId="0" fontId="5" fillId="0" borderId="6" xfId="1" applyNumberFormat="1" applyFont="1" applyFill="1" applyBorder="1" applyAlignment="1" applyProtection="1">
      <alignment horizontal="left" vertical="top" wrapText="1"/>
    </xf>
    <xf numFmtId="0" fontId="0" fillId="4" borderId="2" xfId="7" applyNumberFormat="1" applyFont="1" applyFill="1" applyBorder="1" applyAlignment="1" applyProtection="1">
      <alignment horizontal="left" vertical="center" wrapText="1"/>
      <protection locked="0"/>
    </xf>
    <xf numFmtId="0" fontId="5" fillId="0" borderId="7" xfId="1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>
      <alignment vertical="top"/>
    </xf>
    <xf numFmtId="0" fontId="18" fillId="2" borderId="0" xfId="1" applyFont="1" applyFill="1" applyBorder="1" applyAlignment="1" applyProtection="1">
      <alignment horizontal="center" vertical="center" wrapText="1"/>
    </xf>
    <xf numFmtId="0" fontId="5" fillId="5" borderId="3" xfId="1" applyFont="1" applyFill="1" applyBorder="1" applyAlignment="1" applyProtection="1">
      <alignment vertical="center" wrapText="1"/>
    </xf>
    <xf numFmtId="49" fontId="19" fillId="5" borderId="5" xfId="6" applyFont="1" applyFill="1" applyBorder="1" applyAlignment="1" applyProtection="1">
      <alignment horizontal="left" vertical="center"/>
    </xf>
    <xf numFmtId="49" fontId="19" fillId="5" borderId="5" xfId="6" applyFont="1" applyFill="1" applyBorder="1" applyAlignment="1" applyProtection="1">
      <alignment horizontal="left" vertical="center" indent="2"/>
    </xf>
    <xf numFmtId="49" fontId="20" fillId="5" borderId="1" xfId="6" applyFont="1" applyFill="1" applyBorder="1" applyAlignment="1" applyProtection="1">
      <alignment horizontal="center" vertical="top"/>
    </xf>
    <xf numFmtId="0" fontId="5" fillId="0" borderId="8" xfId="1" applyNumberFormat="1" applyFont="1" applyFill="1" applyBorder="1" applyAlignment="1" applyProtection="1">
      <alignment horizontal="left" vertical="top" wrapText="1"/>
    </xf>
    <xf numFmtId="0" fontId="5" fillId="0" borderId="9" xfId="1" applyFont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horizontal="left" vertical="center" wrapText="1" indent="1"/>
    </xf>
    <xf numFmtId="0" fontId="7" fillId="0" borderId="0" xfId="2" applyFont="1" applyBorder="1" applyAlignment="1">
      <alignment vertical="center" wrapText="1"/>
    </xf>
    <xf numFmtId="0" fontId="0" fillId="2" borderId="3" xfId="8" applyFont="1" applyFill="1" applyBorder="1" applyAlignment="1" applyProtection="1">
      <alignment horizontal="right" vertical="center" wrapText="1" indent="1"/>
    </xf>
    <xf numFmtId="0" fontId="5" fillId="3" borderId="2" xfId="4" applyNumberFormat="1" applyFont="1" applyFill="1" applyBorder="1" applyAlignment="1" applyProtection="1">
      <alignment horizontal="left" vertical="center" wrapText="1" indent="1"/>
    </xf>
    <xf numFmtId="0" fontId="21" fillId="0" borderId="0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0" fillId="0" borderId="6" xfId="5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</xf>
    <xf numFmtId="0" fontId="0" fillId="0" borderId="8" xfId="5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0" fontId="0" fillId="0" borderId="1" xfId="5" applyFont="1" applyFill="1" applyBorder="1" applyAlignment="1" applyProtection="1">
      <alignment horizontal="center" vertical="center" wrapText="1"/>
    </xf>
    <xf numFmtId="49" fontId="16" fillId="2" borderId="5" xfId="5" applyNumberFormat="1" applyFont="1" applyFill="1" applyBorder="1" applyAlignment="1" applyProtection="1">
      <alignment horizontal="center" vertical="center" wrapText="1"/>
    </xf>
    <xf numFmtId="49" fontId="0" fillId="2" borderId="3" xfId="1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10" fillId="0" borderId="2" xfId="1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vertical="center" wrapText="1"/>
    </xf>
    <xf numFmtId="0" fontId="21" fillId="0" borderId="0" xfId="1" applyFont="1" applyFill="1" applyAlignment="1" applyProtection="1">
      <alignment vertical="center" wrapText="1"/>
    </xf>
    <xf numFmtId="0" fontId="0" fillId="0" borderId="2" xfId="1" applyFont="1" applyFill="1" applyBorder="1" applyAlignment="1" applyProtection="1">
      <alignment horizontal="center" vertical="center" wrapText="1"/>
    </xf>
    <xf numFmtId="0" fontId="0" fillId="0" borderId="3" xfId="1" applyFont="1" applyFill="1" applyBorder="1" applyAlignment="1" applyProtection="1">
      <alignment horizontal="center" vertical="center" wrapText="1"/>
    </xf>
    <xf numFmtId="0" fontId="0" fillId="0" borderId="1" xfId="1" applyFont="1" applyFill="1" applyBorder="1" applyAlignment="1" applyProtection="1">
      <alignment horizontal="center" vertical="center" wrapText="1"/>
    </xf>
    <xf numFmtId="49" fontId="17" fillId="6" borderId="2" xfId="7" applyNumberFormat="1" applyFill="1" applyBorder="1" applyAlignment="1" applyProtection="1">
      <alignment horizontal="left" vertical="center" wrapText="1"/>
      <protection locked="0"/>
    </xf>
    <xf numFmtId="49" fontId="0" fillId="2" borderId="6" xfId="1" applyNumberFormat="1" applyFont="1" applyFill="1" applyBorder="1" applyAlignment="1" applyProtection="1">
      <alignment horizontal="center" vertical="center" wrapText="1"/>
    </xf>
    <xf numFmtId="0" fontId="0" fillId="0" borderId="7" xfId="1" applyFont="1" applyFill="1" applyBorder="1" applyAlignment="1" applyProtection="1">
      <alignment horizontal="left" vertical="center" wrapText="1"/>
    </xf>
    <xf numFmtId="0" fontId="10" fillId="0" borderId="7" xfId="1" applyFont="1" applyFill="1" applyBorder="1" applyAlignment="1" applyProtection="1">
      <alignment horizontal="left" vertical="center" wrapText="1"/>
    </xf>
    <xf numFmtId="0" fontId="10" fillId="0" borderId="8" xfId="1" applyFont="1" applyFill="1" applyBorder="1" applyAlignment="1" applyProtection="1">
      <alignment horizontal="left" vertical="center" wrapText="1"/>
    </xf>
    <xf numFmtId="0" fontId="5" fillId="0" borderId="8" xfId="1" applyNumberFormat="1" applyFont="1" applyFill="1" applyBorder="1" applyAlignment="1" applyProtection="1">
      <alignment horizontal="left" vertical="center" wrapText="1"/>
    </xf>
    <xf numFmtId="0" fontId="4" fillId="2" borderId="10" xfId="1" applyFont="1" applyFill="1" applyBorder="1" applyAlignment="1" applyProtection="1">
      <alignment horizontal="center" vertical="top" wrapText="1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0" fillId="3" borderId="2" xfId="7" applyNumberFormat="1" applyFont="1" applyFill="1" applyBorder="1" applyAlignment="1" applyProtection="1">
      <alignment horizontal="left" vertical="center" wrapText="1" indent="1"/>
    </xf>
    <xf numFmtId="0" fontId="0" fillId="3" borderId="2" xfId="1" applyFont="1" applyFill="1" applyBorder="1" applyAlignment="1" applyProtection="1">
      <alignment horizontal="left" vertical="center" wrapText="1" indent="1"/>
    </xf>
    <xf numFmtId="49" fontId="0" fillId="4" borderId="1" xfId="4" applyNumberFormat="1" applyFont="1" applyFill="1" applyBorder="1" applyAlignment="1" applyProtection="1">
      <alignment horizontal="left" vertical="center" wrapText="1"/>
      <protection locked="0"/>
    </xf>
    <xf numFmtId="49" fontId="0" fillId="4" borderId="2" xfId="4" applyNumberFormat="1" applyFont="1" applyFill="1" applyBorder="1" applyAlignment="1" applyProtection="1">
      <alignment horizontal="left" vertical="center" wrapText="1"/>
      <protection locked="0"/>
    </xf>
    <xf numFmtId="0" fontId="5" fillId="5" borderId="11" xfId="1" applyFont="1" applyFill="1" applyBorder="1" applyAlignment="1" applyProtection="1">
      <alignment vertical="center" wrapText="1"/>
    </xf>
    <xf numFmtId="0" fontId="5" fillId="0" borderId="2" xfId="1" applyNumberFormat="1" applyFont="1" applyFill="1" applyBorder="1" applyAlignment="1" applyProtection="1">
      <alignment vertical="top" wrapText="1"/>
    </xf>
    <xf numFmtId="49" fontId="17" fillId="4" borderId="2" xfId="7" applyNumberFormat="1" applyFont="1" applyFill="1" applyBorder="1" applyAlignment="1" applyProtection="1">
      <alignment horizontal="left" vertical="center" wrapText="1"/>
      <protection locked="0"/>
    </xf>
    <xf numFmtId="4" fontId="0" fillId="4" borderId="2" xfId="7" applyNumberFormat="1" applyFont="1" applyFill="1" applyBorder="1" applyAlignment="1" applyProtection="1">
      <alignment horizontal="right" vertical="center" wrapText="1"/>
      <protection locked="0"/>
    </xf>
    <xf numFmtId="49" fontId="19" fillId="5" borderId="5" xfId="6" applyFont="1" applyFill="1" applyBorder="1" applyAlignment="1" applyProtection="1">
      <alignment horizontal="left" vertical="center" indent="3"/>
    </xf>
    <xf numFmtId="49" fontId="0" fillId="2" borderId="6" xfId="1" applyNumberFormat="1" applyFont="1" applyFill="1" applyBorder="1" applyAlignment="1" applyProtection="1">
      <alignment horizontal="center" vertical="center" wrapText="1"/>
    </xf>
    <xf numFmtId="49" fontId="0" fillId="2" borderId="8" xfId="1" applyNumberFormat="1" applyFont="1" applyFill="1" applyBorder="1" applyAlignment="1" applyProtection="1">
      <alignment horizontal="center" vertical="center" wrapText="1"/>
    </xf>
    <xf numFmtId="49" fontId="5" fillId="0" borderId="0" xfId="6">
      <alignment vertical="top"/>
    </xf>
    <xf numFmtId="49" fontId="5" fillId="0" borderId="9" xfId="6" applyBorder="1">
      <alignment vertical="top"/>
    </xf>
    <xf numFmtId="49" fontId="3" fillId="0" borderId="0" xfId="6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5" fillId="0" borderId="0" xfId="1" applyFont="1" applyFill="1" applyBorder="1" applyAlignment="1" applyProtection="1">
      <alignment vertical="center" wrapText="1"/>
    </xf>
    <xf numFmtId="0" fontId="7" fillId="0" borderId="0" xfId="2" applyFont="1" applyFill="1" applyBorder="1" applyAlignment="1">
      <alignment horizontal="left" vertical="center" wrapText="1" indent="1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1" applyFont="1" applyFill="1" applyAlignment="1" applyProtection="1">
      <alignment horizontal="left" vertical="top" wrapText="1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8" applyFont="1" applyFill="1" applyBorder="1" applyAlignment="1" applyProtection="1">
      <alignment horizontal="right" vertical="center" wrapText="1" indent="1"/>
    </xf>
    <xf numFmtId="0" fontId="3" fillId="0" borderId="0" xfId="4" applyNumberFormat="1" applyFont="1" applyFill="1" applyBorder="1" applyAlignment="1" applyProtection="1">
      <alignment horizontal="left" vertical="center" wrapText="1" indent="1"/>
    </xf>
    <xf numFmtId="49" fontId="3" fillId="0" borderId="0" xfId="1" applyNumberFormat="1" applyFont="1" applyFill="1" applyBorder="1" applyAlignment="1" applyProtection="1">
      <alignment vertical="center" wrapText="1"/>
    </xf>
    <xf numFmtId="0" fontId="0" fillId="0" borderId="2" xfId="0" applyNumberFormat="1" applyFill="1" applyBorder="1" applyAlignment="1" applyProtection="1">
      <alignment vertical="center"/>
    </xf>
    <xf numFmtId="49" fontId="21" fillId="0" borderId="0" xfId="1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righ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18" fillId="0" borderId="0" xfId="1" applyFont="1" applyFill="1" applyBorder="1" applyAlignment="1" applyProtection="1">
      <alignment horizontal="center" vertical="center" wrapText="1"/>
    </xf>
    <xf numFmtId="0" fontId="0" fillId="0" borderId="2" xfId="9" applyNumberFormat="1" applyFont="1" applyFill="1" applyBorder="1" applyAlignment="1" applyProtection="1">
      <alignment horizontal="center" vertical="center" wrapText="1"/>
    </xf>
    <xf numFmtId="49" fontId="19" fillId="5" borderId="2" xfId="0" applyFont="1" applyFill="1" applyBorder="1" applyAlignment="1" applyProtection="1">
      <alignment horizontal="center" vertical="center" textRotation="90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0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2" xfId="10" applyFont="1" applyFill="1" applyBorder="1" applyAlignment="1" applyProtection="1">
      <alignment horizontal="center" vertical="center" wrapText="1"/>
    </xf>
    <xf numFmtId="0" fontId="0" fillId="0" borderId="2" xfId="10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0" fontId="22" fillId="2" borderId="0" xfId="1" applyFont="1" applyFill="1" applyBorder="1" applyAlignment="1" applyProtection="1">
      <alignment vertical="center" wrapText="1"/>
    </xf>
    <xf numFmtId="49" fontId="16" fillId="2" borderId="5" xfId="5" applyNumberFormat="1" applyFont="1" applyFill="1" applyBorder="1" applyAlignment="1" applyProtection="1">
      <alignment horizontal="center" vertical="center" wrapText="1"/>
    </xf>
    <xf numFmtId="0" fontId="3" fillId="2" borderId="5" xfId="5" applyNumberFormat="1" applyFont="1" applyFill="1" applyBorder="1" applyAlignment="1" applyProtection="1">
      <alignment horizontal="center" vertical="center" wrapText="1"/>
    </xf>
    <xf numFmtId="0" fontId="16" fillId="2" borderId="5" xfId="5" applyNumberFormat="1" applyFont="1" applyFill="1" applyBorder="1" applyAlignment="1" applyProtection="1">
      <alignment horizontal="center" vertical="center" wrapText="1"/>
    </xf>
    <xf numFmtId="0" fontId="16" fillId="2" borderId="5" xfId="5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49" fontId="5" fillId="0" borderId="0" xfId="0" applyFont="1">
      <alignment vertical="top"/>
    </xf>
    <xf numFmtId="0" fontId="5" fillId="2" borderId="8" xfId="1" applyNumberFormat="1" applyFont="1" applyFill="1" applyBorder="1" applyAlignment="1" applyProtection="1">
      <alignment horizontal="left" vertical="center" wrapText="1"/>
    </xf>
    <xf numFmtId="0" fontId="5" fillId="0" borderId="12" xfId="3" applyFont="1" applyFill="1" applyBorder="1" applyAlignment="1" applyProtection="1">
      <alignment vertical="center" wrapText="1"/>
    </xf>
    <xf numFmtId="0" fontId="5" fillId="0" borderId="8" xfId="4" applyNumberFormat="1" applyFont="1" applyFill="1" applyBorder="1" applyAlignment="1" applyProtection="1">
      <alignment vertical="center" wrapText="1"/>
    </xf>
    <xf numFmtId="0" fontId="5" fillId="3" borderId="8" xfId="4" applyNumberFormat="1" applyFont="1" applyFill="1" applyBorder="1" applyAlignment="1" applyProtection="1">
      <alignment horizontal="left" vertical="center" wrapText="1"/>
    </xf>
    <xf numFmtId="0" fontId="5" fillId="0" borderId="8" xfId="1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3" fillId="2" borderId="0" xfId="1" applyFont="1" applyFill="1" applyBorder="1" applyAlignment="1" applyProtection="1">
      <alignment horizontal="center" vertical="center" wrapText="1"/>
    </xf>
    <xf numFmtId="0" fontId="5" fillId="2" borderId="2" xfId="1" applyNumberFormat="1" applyFont="1" applyFill="1" applyBorder="1" applyAlignment="1" applyProtection="1">
      <alignment horizontal="left" vertical="center" wrapText="1"/>
    </xf>
    <xf numFmtId="0" fontId="5" fillId="2" borderId="2" xfId="1" applyNumberFormat="1" applyFont="1" applyFill="1" applyBorder="1" applyAlignment="1" applyProtection="1">
      <alignment horizontal="left" vertical="center" wrapText="1" indent="1"/>
    </xf>
    <xf numFmtId="0" fontId="5" fillId="0" borderId="2" xfId="4" applyNumberFormat="1" applyFont="1" applyFill="1" applyBorder="1" applyAlignment="1" applyProtection="1">
      <alignment vertical="center" wrapText="1"/>
    </xf>
    <xf numFmtId="0" fontId="5" fillId="3" borderId="2" xfId="4" applyNumberFormat="1" applyFont="1" applyFill="1" applyBorder="1" applyAlignment="1" applyProtection="1">
      <alignment horizontal="left" vertical="center" wrapText="1"/>
    </xf>
    <xf numFmtId="0" fontId="18" fillId="0" borderId="0" xfId="1" applyFont="1" applyFill="1" applyBorder="1" applyAlignment="1" applyProtection="1">
      <alignment vertical="center" wrapText="1"/>
    </xf>
    <xf numFmtId="0" fontId="5" fillId="2" borderId="2" xfId="1" applyNumberFormat="1" applyFont="1" applyFill="1" applyBorder="1" applyAlignment="1" applyProtection="1">
      <alignment horizontal="left" vertical="center" wrapText="1" indent="2"/>
    </xf>
    <xf numFmtId="0" fontId="5" fillId="2" borderId="2" xfId="1" applyNumberFormat="1" applyFont="1" applyFill="1" applyBorder="1" applyAlignment="1" applyProtection="1">
      <alignment horizontal="left" vertical="center" wrapText="1" indent="3"/>
    </xf>
    <xf numFmtId="49" fontId="5" fillId="6" borderId="2" xfId="4" applyNumberFormat="1" applyFont="1" applyFill="1" applyBorder="1" applyAlignment="1" applyProtection="1">
      <alignment horizontal="left" vertical="center" wrapText="1"/>
      <protection locked="0"/>
    </xf>
    <xf numFmtId="0" fontId="5" fillId="2" borderId="2" xfId="1" applyNumberFormat="1" applyFont="1" applyFill="1" applyBorder="1" applyAlignment="1" applyProtection="1">
      <alignment horizontal="left" vertical="center" wrapText="1" indent="4"/>
    </xf>
    <xf numFmtId="0" fontId="5" fillId="4" borderId="2" xfId="1" applyNumberFormat="1" applyFont="1" applyFill="1" applyBorder="1" applyAlignment="1" applyProtection="1">
      <alignment horizontal="left" vertical="center" wrapText="1"/>
      <protection locked="0"/>
    </xf>
    <xf numFmtId="49" fontId="5" fillId="6" borderId="2" xfId="1" applyNumberFormat="1" applyFont="1" applyFill="1" applyBorder="1" applyAlignment="1" applyProtection="1">
      <alignment horizontal="left" vertical="center" wrapText="1" indent="6"/>
      <protection locked="0"/>
    </xf>
    <xf numFmtId="49" fontId="5" fillId="0" borderId="2" xfId="4" applyNumberFormat="1" applyFont="1" applyFill="1" applyBorder="1" applyAlignment="1" applyProtection="1">
      <alignment horizontal="center" vertical="center" wrapText="1"/>
    </xf>
    <xf numFmtId="4" fontId="5" fillId="4" borderId="2" xfId="7" applyNumberFormat="1" applyFont="1" applyFill="1" applyBorder="1" applyAlignment="1" applyProtection="1">
      <alignment horizontal="right" vertical="center" wrapText="1"/>
      <protection locked="0"/>
    </xf>
    <xf numFmtId="4" fontId="5" fillId="0" borderId="2" xfId="7" applyNumberFormat="1" applyFont="1" applyFill="1" applyBorder="1" applyAlignment="1" applyProtection="1">
      <alignment horizontal="right" vertical="center" wrapText="1"/>
    </xf>
    <xf numFmtId="49" fontId="0" fillId="4" borderId="2" xfId="4" applyNumberFormat="1" applyFont="1" applyFill="1" applyBorder="1" applyAlignment="1" applyProtection="1">
      <alignment horizontal="center" vertical="center" wrapText="1"/>
      <protection locked="0"/>
    </xf>
    <xf numFmtId="49" fontId="5" fillId="7" borderId="13" xfId="4" applyNumberFormat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vertical="center" wrapText="1"/>
    </xf>
    <xf numFmtId="0" fontId="5" fillId="0" borderId="6" xfId="1" applyNumberFormat="1" applyFont="1" applyFill="1" applyBorder="1" applyAlignment="1" applyProtection="1">
      <alignment horizontal="left" vertical="center" wrapText="1"/>
    </xf>
    <xf numFmtId="0" fontId="24" fillId="0" borderId="0" xfId="1" applyFont="1" applyFill="1" applyAlignment="1" applyProtection="1">
      <alignment vertical="center" wrapText="1"/>
    </xf>
    <xf numFmtId="49" fontId="5" fillId="5" borderId="2" xfId="1" applyNumberFormat="1" applyFont="1" applyFill="1" applyBorder="1" applyAlignment="1" applyProtection="1">
      <alignment horizontal="left" vertical="center" wrapText="1"/>
    </xf>
    <xf numFmtId="0" fontId="5" fillId="0" borderId="14" xfId="1" applyNumberFormat="1" applyFont="1" applyFill="1" applyBorder="1" applyAlignment="1" applyProtection="1">
      <alignment horizontal="left" vertical="center" wrapText="1" indent="6"/>
    </xf>
    <xf numFmtId="49" fontId="5" fillId="0" borderId="2" xfId="4" applyNumberFormat="1" applyFont="1" applyFill="1" applyBorder="1" applyAlignment="1" applyProtection="1">
      <alignment vertical="center" wrapText="1"/>
    </xf>
    <xf numFmtId="0" fontId="5" fillId="0" borderId="2" xfId="7" applyNumberFormat="1" applyFont="1" applyFill="1" applyBorder="1" applyAlignment="1" applyProtection="1">
      <alignment horizontal="center" vertical="center" wrapText="1"/>
    </xf>
    <xf numFmtId="4" fontId="3" fillId="0" borderId="2" xfId="7" applyNumberFormat="1" applyFont="1" applyFill="1" applyBorder="1" applyAlignment="1" applyProtection="1">
      <alignment horizontal="center" vertical="center" wrapText="1"/>
    </xf>
    <xf numFmtId="49" fontId="10" fillId="4" borderId="2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49" fontId="5" fillId="0" borderId="0" xfId="0" applyFont="1" applyBorder="1">
      <alignment vertical="top"/>
    </xf>
    <xf numFmtId="49" fontId="25" fillId="5" borderId="3" xfId="0" applyFont="1" applyFill="1" applyBorder="1" applyAlignment="1" applyProtection="1">
      <alignment horizontal="center" vertical="center"/>
    </xf>
    <xf numFmtId="49" fontId="19" fillId="5" borderId="5" xfId="0" applyFont="1" applyFill="1" applyBorder="1" applyAlignment="1" applyProtection="1">
      <alignment horizontal="left" vertical="center" indent="5"/>
    </xf>
    <xf numFmtId="49" fontId="10" fillId="5" borderId="5" xfId="4" applyNumberFormat="1" applyFont="1" applyFill="1" applyBorder="1" applyAlignment="1" applyProtection="1">
      <alignment horizontal="center" vertical="center" wrapText="1"/>
    </xf>
    <xf numFmtId="49" fontId="25" fillId="5" borderId="5" xfId="0" applyFont="1" applyFill="1" applyBorder="1" applyAlignment="1" applyProtection="1">
      <alignment horizontal="left" vertical="center"/>
    </xf>
    <xf numFmtId="49" fontId="0" fillId="5" borderId="5" xfId="4" applyNumberFormat="1" applyFont="1" applyFill="1" applyBorder="1" applyAlignment="1" applyProtection="1">
      <alignment horizontal="center" vertical="center" wrapText="1"/>
    </xf>
    <xf numFmtId="49" fontId="5" fillId="5" borderId="5" xfId="4" applyNumberFormat="1" applyFont="1" applyFill="1" applyBorder="1" applyAlignment="1" applyProtection="1">
      <alignment horizontal="center" vertical="center" wrapText="1"/>
    </xf>
    <xf numFmtId="49" fontId="5" fillId="5" borderId="1" xfId="4" applyNumberFormat="1" applyFont="1" applyFill="1" applyBorder="1" applyAlignment="1" applyProtection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left" vertical="center" wrapText="1"/>
    </xf>
    <xf numFmtId="49" fontId="3" fillId="0" borderId="0" xfId="0" applyFont="1">
      <alignment vertical="top"/>
    </xf>
    <xf numFmtId="49" fontId="4" fillId="0" borderId="0" xfId="0" applyFont="1" applyBorder="1">
      <alignment vertical="top"/>
    </xf>
    <xf numFmtId="49" fontId="19" fillId="5" borderId="5" xfId="0" applyFont="1" applyFill="1" applyBorder="1" applyAlignment="1" applyProtection="1">
      <alignment horizontal="left" vertical="center" indent="4"/>
    </xf>
    <xf numFmtId="49" fontId="3" fillId="0" borderId="0" xfId="0" applyFont="1" applyFill="1" applyBorder="1" applyProtection="1">
      <alignment vertical="top"/>
    </xf>
    <xf numFmtId="49" fontId="19" fillId="5" borderId="5" xfId="0" applyFont="1" applyFill="1" applyBorder="1" applyAlignment="1" applyProtection="1">
      <alignment horizontal="left" vertical="center" indent="3"/>
    </xf>
    <xf numFmtId="0" fontId="14" fillId="0" borderId="0" xfId="1" applyFont="1" applyFill="1" applyAlignment="1" applyProtection="1">
      <alignment horizontal="right" vertical="top" wrapText="1"/>
    </xf>
  </cellXfs>
  <cellStyles count="11">
    <cellStyle name="Гиперссылка" xfId="7" builtinId="8"/>
    <cellStyle name="ЗаголовокСтолбца" xfId="5"/>
    <cellStyle name="Обычный" xfId="0" builtinId="0"/>
    <cellStyle name="Обычный 10" xfId="6"/>
    <cellStyle name="Обычный 14" xfId="9"/>
    <cellStyle name="Обычный_BALANCE.WARM.2007YEAR(FACT)" xfId="10"/>
    <cellStyle name="Обычный_JKH.OPEN.INFO.HVS(v3.5)_цены161210" xfId="3"/>
    <cellStyle name="Обычный_SIMPLE_1_massive2" xfId="8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16</xdr:row>
      <xdr:rowOff>0</xdr:rowOff>
    </xdr:from>
    <xdr:to>
      <xdr:col>9</xdr:col>
      <xdr:colOff>228600</xdr:colOff>
      <xdr:row>16</xdr:row>
      <xdr:rowOff>190500</xdr:rowOff>
    </xdr:to>
    <xdr:grpSp>
      <xdr:nvGrpSpPr>
        <xdr:cNvPr id="4" name="shCalendar" hidden="1"/>
        <xdr:cNvGrpSpPr>
          <a:grpSpLocks/>
        </xdr:cNvGrpSpPr>
      </xdr:nvGrpSpPr>
      <xdr:grpSpPr bwMode="auto">
        <a:xfrm>
          <a:off x="8010525" y="31432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22</xdr:row>
      <xdr:rowOff>0</xdr:rowOff>
    </xdr:from>
    <xdr:to>
      <xdr:col>20</xdr:col>
      <xdr:colOff>228600</xdr:colOff>
      <xdr:row>22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981950" y="33337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1]!modThisWorkbook.Freeze_Panes">
      <xdr:nvPicPr>
        <xdr:cNvPr id="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1]!modThisWorkbook.Freeze_Panes">
      <xdr:nvPicPr>
        <xdr:cNvPr id="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REQUEST.VO(v1.0.2)_korr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3.11"/>
      <sheetName val="Форма 3.11"/>
      <sheetName val="Форма 1.0.1 | Форма 3.12.1"/>
      <sheetName val="Форма 3.12.1"/>
      <sheetName val="Форма 1.0.1 | Т-ВО"/>
      <sheetName val="Форма 3.12.2 | Т-ВО"/>
      <sheetName val="Форма 1.0.1 | Т-транс"/>
      <sheetName val="Форма 3.12.2 | Т-транс"/>
      <sheetName val="Форма 1.0.1 | Т-подкл(инд)"/>
      <sheetName val="Форма 3.12.3 | Т-подкл(инд)"/>
      <sheetName val="Форма 1.0.1 | Т-подкл"/>
      <sheetName val="Форма 3.12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>
        <row r="7">
          <cell r="F7" t="str">
            <v>г.Санкт-Петербург</v>
          </cell>
        </row>
        <row r="11">
          <cell r="F11" t="str">
            <v>01.01.2021</v>
          </cell>
        </row>
        <row r="12">
          <cell r="F12" t="str">
            <v>31.12.2021</v>
          </cell>
        </row>
        <row r="15">
          <cell r="F15" t="str">
            <v>11.06.2020</v>
          </cell>
        </row>
        <row r="19">
          <cell r="F19" t="str">
            <v>28.04.2018</v>
          </cell>
        </row>
        <row r="20">
          <cell r="F20" t="str">
            <v>вх. Комитета по тарифам Санкт-Петербурга 
№ 01-14-1147/18-0-0</v>
          </cell>
        </row>
        <row r="24">
          <cell r="F24" t="str">
            <v>11.06.2020</v>
          </cell>
        </row>
        <row r="25">
          <cell r="F25" t="str">
            <v>исх. № 143</v>
          </cell>
        </row>
      </sheetData>
      <sheetData sheetId="5">
        <row r="13">
          <cell r="H13" t="str">
            <v>город Санкт-Петербург</v>
          </cell>
        </row>
        <row r="14">
          <cell r="R14" t="str">
            <v>муниципальный округ Нарвский округ (40339000)</v>
          </cell>
        </row>
      </sheetData>
      <sheetData sheetId="6">
        <row r="21">
          <cell r="E21" t="str">
            <v>Тариф на водоотведение</v>
          </cell>
          <cell r="F21" t="str">
            <v>Водоотведение</v>
          </cell>
          <cell r="J21" t="str">
            <v>тариф на водоотведение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2">
          <cell r="AK12" t="str">
            <v>dp</v>
          </cell>
        </row>
      </sheetData>
      <sheetData sheetId="17"/>
      <sheetData sheetId="18">
        <row r="12">
          <cell r="AJ12" t="str">
            <v>dp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B3" t="str">
            <v>город Санкт-Петербург, муниципальный округ Нарвский округ (40339000);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">
          <cell r="H2" t="str">
            <v>общий</v>
          </cell>
          <cell r="K2" t="str">
            <v>метод экономически обоснованных расходов (затрат)</v>
          </cell>
          <cell r="O2" t="str">
            <v>Без дифференциации</v>
          </cell>
          <cell r="P2" t="str">
            <v>первичное раскрытие информации</v>
          </cell>
          <cell r="Q2" t="str">
            <v>без дифференциации</v>
          </cell>
          <cell r="R2" t="str">
            <v>организации-перепродавцы</v>
          </cell>
          <cell r="AQ2" t="str">
            <v>Тариф на подключение (технологическое присоединение) к централизованной системе водоотведения в индивидуальном порядке</v>
          </cell>
          <cell r="AU2" t="str">
            <v>40 мм и менее</v>
          </cell>
          <cell r="AZ2" t="str">
            <v>Форма 1.0.1</v>
          </cell>
          <cell r="BA2" t="str">
            <v>Основные параметры раскрываемой информации</v>
          </cell>
        </row>
        <row r="3">
          <cell r="H3" t="str">
            <v>общий с учетом освобождения от уплаты НДС</v>
          </cell>
          <cell r="K3" t="str">
            <v>метод индексации установленных тарифов</v>
          </cell>
          <cell r="O3" t="str">
            <v>Горячая вода</v>
          </cell>
          <cell r="P3" t="str">
            <v>изменения в раскрытой ранее информации</v>
          </cell>
          <cell r="Q3" t="str">
            <v>к коллектору источника тепловой энергии</v>
          </cell>
          <cell r="R3" t="str">
            <v>бюджетные организации</v>
          </cell>
          <cell r="AQ3" t="str">
            <v>Тариф на подключение (технологическое присоединение) к централизованной системе водоотведения</v>
          </cell>
          <cell r="AU3" t="str">
            <v>от 41 мм до 70 мм включительно</v>
          </cell>
          <cell r="AZ3" t="str">
            <v>Форма 3.11</v>
          </cell>
          <cell r="BA3" t="str">
            <v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производителей)</v>
          </cell>
          <cell r="K4" t="str">
            <v>метод обеспечения доходности инвестированного капитала</v>
          </cell>
          <cell r="O4" t="str">
            <v>Холодная вода</v>
          </cell>
          <cell r="Q4" t="str">
            <v>к тепловой сети без дополнительного преобразования на тепловых пунктах, эксплуатируемых теплоснабжающей организацией</v>
          </cell>
          <cell r="R4" t="str">
            <v>население и приравненные категории</v>
          </cell>
          <cell r="AQ4" t="str">
            <v>Тариф на транспортировку сточных вод</v>
          </cell>
          <cell r="AU4" t="str">
            <v>от 71 мм до 100 мм включительно</v>
          </cell>
          <cell r="AZ4" t="str">
            <v>Форма 3.12.1</v>
          </cell>
          <cell r="BA4" t="str">
            <v>Информация о предложении об установлении тарифов в сфере водоотведения на очередной период регулирования</v>
          </cell>
        </row>
        <row r="5">
          <cell r="K5" t="str">
            <v>метод сравнения аналогов</v>
          </cell>
          <cell r="O5" t="str">
            <v>Вода</v>
          </cell>
          <cell r="Q5" t="str">
            <v>к тепловой сети после тепловых пунктов (на тепловых пунктах), эксплуатируемых теплоснабжающей организацией</v>
          </cell>
          <cell r="R5" t="str">
            <v>прочие</v>
          </cell>
          <cell r="AU5" t="str">
            <v>от 101 мм до 150 мм включительно</v>
          </cell>
          <cell r="AZ5" t="str">
            <v>Форма 3.12.2</v>
          </cell>
          <cell r="BA5" t="str">
            <v>Информация о предложении величин тарифов на водоотведение, транспортировку воды</v>
          </cell>
        </row>
        <row r="6">
          <cell r="O6" t="str">
            <v>Пар</v>
          </cell>
          <cell r="R6" t="str">
            <v>без дифференциации</v>
          </cell>
          <cell r="AU6" t="str">
            <v>от 151 мм до 200 мм включительно</v>
          </cell>
          <cell r="AZ6" t="str">
            <v>Форма 3.12.3</v>
          </cell>
          <cell r="BA6" t="str">
            <v>Информация о предложении величин тарифов на подключение к централизованной системе водоотведения</v>
          </cell>
        </row>
        <row r="7">
          <cell r="J7" t="str">
            <v>руб./Гкал/ч/мес</v>
          </cell>
          <cell r="O7" t="str">
            <v>Отборный пар, 1,2-2,5 кг/см2</v>
          </cell>
          <cell r="AU7" t="str">
            <v>от 201 мм до 250 мм включительно</v>
          </cell>
        </row>
        <row r="8">
          <cell r="J8" t="str">
            <v>руб./Гкал</v>
          </cell>
          <cell r="O8" t="str">
            <v>Отборный пар, 2,5-7 кг/см2</v>
          </cell>
          <cell r="AU8" t="str">
            <v>от 250  мм и более</v>
          </cell>
        </row>
        <row r="9">
          <cell r="O9" t="str">
            <v>Отборный пар, 7-13 кг/см2</v>
          </cell>
        </row>
        <row r="10">
          <cell r="O10" t="str">
            <v>Отборный пар, &gt; 13 кг/см2</v>
          </cell>
        </row>
        <row r="11">
          <cell r="O11" t="str">
            <v>Острый и редуцированный пар</v>
          </cell>
        </row>
        <row r="12">
          <cell r="O12" t="str">
            <v>Горячая вода в системе централизованного теплоснабжения на отопление</v>
          </cell>
        </row>
        <row r="13">
          <cell r="O13" t="str">
            <v>Прочее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1" hidden="1" customWidth="1"/>
    <col min="2" max="4" width="3.7109375" style="2" hidden="1" customWidth="1"/>
    <col min="5" max="5" width="3.7109375" style="3" customWidth="1"/>
    <col min="6" max="6" width="9.7109375" style="4" customWidth="1"/>
    <col min="7" max="7" width="37.7109375" style="4" customWidth="1"/>
    <col min="8" max="8" width="66.85546875" style="4" customWidth="1"/>
    <col min="9" max="9" width="115.7109375" style="4" customWidth="1"/>
    <col min="10" max="11" width="10.5703125" style="2"/>
    <col min="12" max="12" width="11.140625" style="2" customWidth="1"/>
    <col min="13" max="20" width="10.5703125" style="2"/>
    <col min="21" max="16384" width="10.5703125" style="4"/>
  </cols>
  <sheetData>
    <row r="1" spans="1:20" ht="3" customHeight="1">
      <c r="A1" s="1" t="s">
        <v>0</v>
      </c>
    </row>
    <row r="2" spans="1:20" ht="22.5">
      <c r="F2" s="5" t="s">
        <v>1</v>
      </c>
      <c r="G2" s="6"/>
      <c r="H2" s="7"/>
      <c r="I2" s="8"/>
    </row>
    <row r="3" spans="1:20" ht="3" customHeight="1"/>
    <row r="4" spans="1:20" s="10" customFormat="1" ht="11.25">
      <c r="A4" s="9"/>
      <c r="B4" s="9"/>
      <c r="C4" s="9"/>
      <c r="D4" s="9"/>
      <c r="F4" s="11" t="s">
        <v>2</v>
      </c>
      <c r="G4" s="11"/>
      <c r="H4" s="11"/>
      <c r="I4" s="12" t="s">
        <v>3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s="10" customFormat="1" ht="11.25" customHeight="1">
      <c r="A5" s="9"/>
      <c r="B5" s="9"/>
      <c r="C5" s="9"/>
      <c r="D5" s="9"/>
      <c r="F5" s="13" t="s">
        <v>4</v>
      </c>
      <c r="G5" s="14" t="s">
        <v>5</v>
      </c>
      <c r="H5" s="15" t="s">
        <v>6</v>
      </c>
      <c r="I5" s="12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s="10" customFormat="1" ht="12" customHeight="1">
      <c r="A6" s="9"/>
      <c r="B6" s="9"/>
      <c r="C6" s="9"/>
      <c r="D6" s="9"/>
      <c r="F6" s="16" t="s">
        <v>7</v>
      </c>
      <c r="G6" s="17">
        <v>2</v>
      </c>
      <c r="H6" s="18">
        <v>3</v>
      </c>
      <c r="I6" s="19">
        <v>4</v>
      </c>
      <c r="J6" s="9">
        <v>4</v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0" customFormat="1" ht="18.75">
      <c r="A7" s="9"/>
      <c r="B7" s="9"/>
      <c r="C7" s="9"/>
      <c r="D7" s="9"/>
      <c r="F7" s="20">
        <v>1</v>
      </c>
      <c r="G7" s="21" t="s">
        <v>8</v>
      </c>
      <c r="H7" s="22" t="str">
        <f>IF(dateCh="","",dateCh)</f>
        <v>11.06.2020</v>
      </c>
      <c r="I7" s="23" t="s">
        <v>9</v>
      </c>
      <c r="J7" s="24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s="10" customFormat="1" ht="45">
      <c r="A8" s="25">
        <v>1</v>
      </c>
      <c r="B8" s="9"/>
      <c r="C8" s="9"/>
      <c r="D8" s="9"/>
      <c r="F8" s="20" t="e">
        <f ca="1">"2." &amp;mergeValue(A8)</f>
        <v>#NAME?</v>
      </c>
      <c r="G8" s="21" t="s">
        <v>10</v>
      </c>
      <c r="H8" s="22" t="str">
        <f>IF('[1]Перечень тарифов'!R21="","наименование отсутствует","" &amp; '[1]Перечень тарифов'!R21 &amp; "")</f>
        <v>наименование отсутствует</v>
      </c>
      <c r="I8" s="23" t="s">
        <v>11</v>
      </c>
      <c r="J8" s="24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s="10" customFormat="1" ht="22.5">
      <c r="A9" s="25"/>
      <c r="B9" s="9"/>
      <c r="C9" s="9"/>
      <c r="D9" s="9"/>
      <c r="F9" s="20" t="e">
        <f ca="1">"3." &amp;mergeValue(A9)</f>
        <v>#NAME?</v>
      </c>
      <c r="G9" s="21" t="s">
        <v>12</v>
      </c>
      <c r="H9" s="22" t="str">
        <f>IF('[1]Перечень тарифов'!F21="","наименование отсутствует","" &amp; '[1]Перечень тарифов'!F21 &amp; "")</f>
        <v>Водоотведение</v>
      </c>
      <c r="I9" s="23" t="s">
        <v>13</v>
      </c>
      <c r="J9" s="24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s="10" customFormat="1" ht="22.5">
      <c r="A10" s="25"/>
      <c r="B10" s="9"/>
      <c r="C10" s="9"/>
      <c r="D10" s="9"/>
      <c r="F10" s="20" t="e">
        <f ca="1">"4."&amp;mergeValue(A10)</f>
        <v>#NAME?</v>
      </c>
      <c r="G10" s="21" t="s">
        <v>14</v>
      </c>
      <c r="H10" s="15" t="s">
        <v>15</v>
      </c>
      <c r="I10" s="23"/>
      <c r="J10" s="24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s="10" customFormat="1" ht="18.75">
      <c r="A11" s="25"/>
      <c r="B11" s="25">
        <v>1</v>
      </c>
      <c r="C11" s="26"/>
      <c r="D11" s="26"/>
      <c r="F11" s="20" t="e">
        <f ca="1">"4."&amp;mergeValue(A11) &amp;"."&amp;mergeValue(B11)</f>
        <v>#NAME?</v>
      </c>
      <c r="G11" s="27" t="s">
        <v>16</v>
      </c>
      <c r="H11" s="22" t="str">
        <f>IF(region_name="","",region_name)</f>
        <v>г.Санкт-Петербург</v>
      </c>
      <c r="I11" s="23" t="s">
        <v>17</v>
      </c>
      <c r="J11" s="24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s="10" customFormat="1" ht="22.5">
      <c r="A12" s="25"/>
      <c r="B12" s="25"/>
      <c r="C12" s="25">
        <v>1</v>
      </c>
      <c r="D12" s="26"/>
      <c r="F12" s="20" t="e">
        <f ca="1">"4."&amp;mergeValue(A12) &amp;"."&amp;mergeValue(B12)&amp;"."&amp;mergeValue(C12)</f>
        <v>#NAME?</v>
      </c>
      <c r="G12" s="28" t="s">
        <v>18</v>
      </c>
      <c r="H12" s="22" t="str">
        <f>IF([1]Территории!H13="","","" &amp; [1]Территории!H13 &amp; "")</f>
        <v>город Санкт-Петербург</v>
      </c>
      <c r="I12" s="23" t="s">
        <v>19</v>
      </c>
      <c r="J12" s="24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s="10" customFormat="1" ht="56.25">
      <c r="A13" s="25"/>
      <c r="B13" s="25"/>
      <c r="C13" s="25"/>
      <c r="D13" s="26">
        <v>1</v>
      </c>
      <c r="F13" s="20" t="e">
        <f ca="1">"4."&amp;mergeValue(A13) &amp;"."&amp;mergeValue(B13)&amp;"."&amp;mergeValue(C13)&amp;"."&amp;mergeValue(D13)</f>
        <v>#NAME?</v>
      </c>
      <c r="G13" s="29" t="s">
        <v>20</v>
      </c>
      <c r="H13" s="22" t="str">
        <f>IF([1]Территории!R14="","","" &amp; [1]Территории!R14 &amp; "")</f>
        <v>муниципальный округ Нарвский округ (40339000)</v>
      </c>
      <c r="I13" s="30" t="s">
        <v>21</v>
      </c>
      <c r="J13" s="24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s="32" customFormat="1" ht="3" customHeight="1">
      <c r="A14" s="31"/>
      <c r="B14" s="31"/>
      <c r="C14" s="31"/>
      <c r="D14" s="31"/>
      <c r="F14" s="33"/>
      <c r="G14" s="34"/>
      <c r="H14" s="35"/>
      <c r="I14" s="36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s="32" customFormat="1" ht="15" customHeight="1">
      <c r="A15" s="31"/>
      <c r="B15" s="31"/>
      <c r="C15" s="31"/>
      <c r="D15" s="31"/>
      <c r="F15" s="33"/>
      <c r="G15" s="37" t="s">
        <v>22</v>
      </c>
      <c r="H15" s="37"/>
      <c r="I15" s="36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/>
  </sheetViews>
  <sheetFormatPr defaultColWidth="10.5703125" defaultRowHeight="14.25"/>
  <cols>
    <col min="1" max="1" width="9.140625" style="38" hidden="1" customWidth="1"/>
    <col min="2" max="2" width="9.140625" style="39" hidden="1" customWidth="1"/>
    <col min="3" max="3" width="3.7109375" style="3" customWidth="1"/>
    <col min="4" max="4" width="6.28515625" style="4" bestFit="1" customWidth="1"/>
    <col min="5" max="5" width="64.140625" style="4" customWidth="1"/>
    <col min="6" max="7" width="35.7109375" style="4" customWidth="1"/>
    <col min="8" max="8" width="115.7109375" style="4" customWidth="1"/>
    <col min="9" max="9" width="10.5703125" style="4"/>
    <col min="10" max="11" width="10.5703125" style="40"/>
    <col min="12" max="16384" width="10.5703125" style="4"/>
  </cols>
  <sheetData>
    <row r="1" spans="1:17" hidden="1">
      <c r="N1" s="41"/>
      <c r="O1" s="41"/>
      <c r="Q1" s="41"/>
    </row>
    <row r="2" spans="1:17" hidden="1"/>
    <row r="3" spans="1:17" hidden="1"/>
    <row r="4" spans="1:17" ht="3" customHeight="1">
      <c r="C4" s="42"/>
      <c r="D4" s="43"/>
      <c r="E4" s="43"/>
      <c r="F4" s="43"/>
      <c r="G4" s="44"/>
      <c r="H4" s="44"/>
    </row>
    <row r="5" spans="1:17" ht="26.1" customHeight="1">
      <c r="C5" s="42"/>
      <c r="D5" s="45" t="s">
        <v>23</v>
      </c>
      <c r="E5" s="45"/>
      <c r="F5" s="45"/>
      <c r="G5" s="45"/>
      <c r="H5" s="46"/>
    </row>
    <row r="6" spans="1:17" ht="3" customHeight="1">
      <c r="C6" s="42"/>
      <c r="D6" s="43"/>
      <c r="E6" s="47"/>
      <c r="F6" s="47"/>
      <c r="G6" s="48"/>
      <c r="H6" s="49"/>
    </row>
    <row r="7" spans="1:17">
      <c r="C7" s="42"/>
      <c r="D7" s="50" t="s">
        <v>2</v>
      </c>
      <c r="E7" s="50"/>
      <c r="F7" s="50"/>
      <c r="G7" s="50"/>
      <c r="H7" s="51" t="s">
        <v>3</v>
      </c>
    </row>
    <row r="8" spans="1:17">
      <c r="C8" s="42"/>
      <c r="D8" s="52" t="s">
        <v>4</v>
      </c>
      <c r="E8" s="53" t="s">
        <v>5</v>
      </c>
      <c r="F8" s="53" t="s">
        <v>6</v>
      </c>
      <c r="G8" s="53" t="s">
        <v>24</v>
      </c>
      <c r="H8" s="51"/>
    </row>
    <row r="9" spans="1:17" ht="12" customHeight="1">
      <c r="C9" s="42"/>
      <c r="D9" s="54" t="s">
        <v>7</v>
      </c>
      <c r="E9" s="54" t="s">
        <v>25</v>
      </c>
      <c r="F9" s="54" t="s">
        <v>26</v>
      </c>
      <c r="G9" s="54" t="s">
        <v>27</v>
      </c>
      <c r="H9" s="54" t="s">
        <v>28</v>
      </c>
    </row>
    <row r="10" spans="1:17" ht="26.45" customHeight="1">
      <c r="A10" s="55"/>
      <c r="C10" s="42"/>
      <c r="D10" s="56" t="s">
        <v>7</v>
      </c>
      <c r="E10" s="57" t="s">
        <v>29</v>
      </c>
      <c r="F10" s="58" t="s">
        <v>30</v>
      </c>
      <c r="G10" s="59" t="s">
        <v>31</v>
      </c>
      <c r="H10" s="60" t="s">
        <v>32</v>
      </c>
    </row>
    <row r="11" spans="1:17" ht="21" customHeight="1">
      <c r="A11" s="55"/>
      <c r="C11" s="42"/>
      <c r="D11" s="56" t="s">
        <v>25</v>
      </c>
      <c r="E11" s="57" t="s">
        <v>33</v>
      </c>
      <c r="F11" s="61" t="s">
        <v>34</v>
      </c>
      <c r="G11" s="59" t="s">
        <v>31</v>
      </c>
      <c r="H11" s="62"/>
    </row>
    <row r="12" spans="1:17" ht="21" customHeight="1">
      <c r="A12" s="63"/>
      <c r="C12" s="64"/>
      <c r="D12" s="56" t="s">
        <v>26</v>
      </c>
      <c r="E12" s="57" t="s">
        <v>35</v>
      </c>
      <c r="F12" s="61" t="s">
        <v>34</v>
      </c>
      <c r="G12" s="59" t="s">
        <v>36</v>
      </c>
      <c r="H12" s="62"/>
      <c r="I12" s="40"/>
      <c r="K12" s="4"/>
    </row>
    <row r="13" spans="1:17" ht="21" customHeight="1">
      <c r="A13" s="63"/>
      <c r="C13" s="64"/>
      <c r="D13" s="56" t="s">
        <v>27</v>
      </c>
      <c r="E13" s="57" t="s">
        <v>37</v>
      </c>
      <c r="F13" s="61" t="s">
        <v>34</v>
      </c>
      <c r="G13" s="59" t="s">
        <v>38</v>
      </c>
      <c r="H13" s="62"/>
      <c r="I13" s="40"/>
      <c r="K13" s="4"/>
    </row>
    <row r="14" spans="1:17" ht="18.75" customHeight="1">
      <c r="A14" s="55"/>
      <c r="C14" s="42"/>
      <c r="D14" s="65"/>
      <c r="E14" s="66" t="s">
        <v>39</v>
      </c>
      <c r="F14" s="67"/>
      <c r="G14" s="68"/>
      <c r="H14" s="69"/>
    </row>
    <row r="15" spans="1:17">
      <c r="D15" s="70"/>
      <c r="E15" s="70"/>
      <c r="F15" s="70"/>
      <c r="G15" s="70"/>
      <c r="H15" s="70"/>
    </row>
  </sheetData>
  <sheetProtection password="FA9C" sheet="1" objects="1" scenarios="1" formatColumns="0" formatRows="0"/>
  <dataConsolidate leftLabels="1" link="1"/>
  <mergeCells count="4">
    <mergeCell ref="D5:G5"/>
    <mergeCell ref="D7:G7"/>
    <mergeCell ref="H7:H8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0 F10:F13 E13">
      <formula1>900</formula1>
    </dataValidation>
  </dataValidations>
  <hyperlinks>
    <hyperlink ref="F10" location="'Форма 3.11'!$F$10" tooltip="Кликните по гиперссылке, чтобы перейти по ссылке на обосновывающие документы или отредактировать её" display="ПоложениеозакупкеАО&quot;АТЭК&quot;(новаяредакция,приказот03.04.2017№64)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1" hidden="1" customWidth="1"/>
    <col min="2" max="4" width="3.7109375" style="2" hidden="1" customWidth="1"/>
    <col min="5" max="5" width="3.7109375" style="3" customWidth="1"/>
    <col min="6" max="6" width="9.7109375" style="4" customWidth="1"/>
    <col min="7" max="7" width="37.7109375" style="4" customWidth="1"/>
    <col min="8" max="8" width="66.85546875" style="4" customWidth="1"/>
    <col min="9" max="9" width="115.7109375" style="4" customWidth="1"/>
    <col min="10" max="11" width="10.5703125" style="2"/>
    <col min="12" max="12" width="11.140625" style="2" customWidth="1"/>
    <col min="13" max="20" width="10.5703125" style="2"/>
    <col min="21" max="16384" width="10.5703125" style="4"/>
  </cols>
  <sheetData>
    <row r="1" spans="1:20" ht="3" customHeight="1">
      <c r="A1" s="1" t="s">
        <v>0</v>
      </c>
    </row>
    <row r="2" spans="1:20" ht="22.5">
      <c r="F2" s="5" t="s">
        <v>1</v>
      </c>
      <c r="G2" s="6"/>
      <c r="H2" s="7"/>
      <c r="I2" s="8"/>
    </row>
    <row r="3" spans="1:20" ht="3" customHeight="1"/>
    <row r="4" spans="1:20" s="10" customFormat="1" ht="11.25">
      <c r="A4" s="9"/>
      <c r="B4" s="9"/>
      <c r="C4" s="9"/>
      <c r="D4" s="9"/>
      <c r="F4" s="11" t="s">
        <v>2</v>
      </c>
      <c r="G4" s="11"/>
      <c r="H4" s="11"/>
      <c r="I4" s="12" t="s">
        <v>3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s="10" customFormat="1" ht="11.25" customHeight="1">
      <c r="A5" s="9"/>
      <c r="B5" s="9"/>
      <c r="C5" s="9"/>
      <c r="D5" s="9"/>
      <c r="F5" s="13" t="s">
        <v>4</v>
      </c>
      <c r="G5" s="14" t="s">
        <v>5</v>
      </c>
      <c r="H5" s="15" t="s">
        <v>6</v>
      </c>
      <c r="I5" s="12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s="10" customFormat="1" ht="12" customHeight="1">
      <c r="A6" s="9"/>
      <c r="B6" s="9"/>
      <c r="C6" s="9"/>
      <c r="D6" s="9"/>
      <c r="F6" s="16" t="s">
        <v>7</v>
      </c>
      <c r="G6" s="17">
        <v>2</v>
      </c>
      <c r="H6" s="18">
        <v>3</v>
      </c>
      <c r="I6" s="19">
        <v>4</v>
      </c>
      <c r="J6" s="9">
        <v>4</v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0" customFormat="1" ht="18.75">
      <c r="A7" s="9"/>
      <c r="B7" s="9"/>
      <c r="C7" s="9"/>
      <c r="D7" s="9"/>
      <c r="F7" s="20">
        <v>1</v>
      </c>
      <c r="G7" s="21" t="s">
        <v>8</v>
      </c>
      <c r="H7" s="22" t="str">
        <f>IF(dateCh="","",dateCh)</f>
        <v>11.06.2020</v>
      </c>
      <c r="I7" s="23" t="s">
        <v>9</v>
      </c>
      <c r="J7" s="24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s="10" customFormat="1" ht="45">
      <c r="A8" s="25">
        <v>1</v>
      </c>
      <c r="B8" s="9"/>
      <c r="C8" s="9"/>
      <c r="D8" s="9"/>
      <c r="F8" s="20" t="e">
        <f ca="1">"2." &amp;mergeValue(A8)</f>
        <v>#NAME?</v>
      </c>
      <c r="G8" s="21" t="s">
        <v>10</v>
      </c>
      <c r="H8" s="22" t="str">
        <f>IF('[1]Перечень тарифов'!R21="","наименование отсутствует","" &amp; '[1]Перечень тарифов'!R21 &amp; "")</f>
        <v>наименование отсутствует</v>
      </c>
      <c r="I8" s="23" t="s">
        <v>11</v>
      </c>
      <c r="J8" s="24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s="10" customFormat="1" ht="22.5">
      <c r="A9" s="25"/>
      <c r="B9" s="9"/>
      <c r="C9" s="9"/>
      <c r="D9" s="9"/>
      <c r="F9" s="20" t="e">
        <f ca="1">"3." &amp;mergeValue(A9)</f>
        <v>#NAME?</v>
      </c>
      <c r="G9" s="21" t="s">
        <v>12</v>
      </c>
      <c r="H9" s="22" t="str">
        <f>IF('[1]Перечень тарифов'!F21="","наименование отсутствует","" &amp; '[1]Перечень тарифов'!F21 &amp; "")</f>
        <v>Водоотведение</v>
      </c>
      <c r="I9" s="23" t="s">
        <v>13</v>
      </c>
      <c r="J9" s="24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s="10" customFormat="1" ht="22.5">
      <c r="A10" s="25"/>
      <c r="B10" s="9"/>
      <c r="C10" s="9"/>
      <c r="D10" s="9"/>
      <c r="F10" s="20" t="e">
        <f ca="1">"4."&amp;mergeValue(A10)</f>
        <v>#NAME?</v>
      </c>
      <c r="G10" s="21" t="s">
        <v>14</v>
      </c>
      <c r="H10" s="15" t="s">
        <v>15</v>
      </c>
      <c r="I10" s="23"/>
      <c r="J10" s="24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s="10" customFormat="1" ht="18.75">
      <c r="A11" s="25"/>
      <c r="B11" s="25">
        <v>1</v>
      </c>
      <c r="C11" s="26"/>
      <c r="D11" s="26"/>
      <c r="F11" s="20" t="e">
        <f ca="1">"4."&amp;mergeValue(A11) &amp;"."&amp;mergeValue(B11)</f>
        <v>#NAME?</v>
      </c>
      <c r="G11" s="27" t="s">
        <v>16</v>
      </c>
      <c r="H11" s="22" t="str">
        <f>IF(region_name="","",region_name)</f>
        <v>г.Санкт-Петербург</v>
      </c>
      <c r="I11" s="23" t="s">
        <v>17</v>
      </c>
      <c r="J11" s="24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s="10" customFormat="1" ht="22.5">
      <c r="A12" s="25"/>
      <c r="B12" s="25"/>
      <c r="C12" s="25">
        <v>1</v>
      </c>
      <c r="D12" s="26"/>
      <c r="F12" s="20" t="e">
        <f ca="1">"4."&amp;mergeValue(A12) &amp;"."&amp;mergeValue(B12)&amp;"."&amp;mergeValue(C12)</f>
        <v>#NAME?</v>
      </c>
      <c r="G12" s="28" t="s">
        <v>18</v>
      </c>
      <c r="H12" s="22" t="str">
        <f>IF([1]Территории!H13="","","" &amp; [1]Территории!H13 &amp; "")</f>
        <v>город Санкт-Петербург</v>
      </c>
      <c r="I12" s="23" t="s">
        <v>19</v>
      </c>
      <c r="J12" s="24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s="10" customFormat="1" ht="56.25">
      <c r="A13" s="25"/>
      <c r="B13" s="25"/>
      <c r="C13" s="25"/>
      <c r="D13" s="26">
        <v>1</v>
      </c>
      <c r="F13" s="20" t="e">
        <f ca="1">"4."&amp;mergeValue(A13) &amp;"."&amp;mergeValue(B13)&amp;"."&amp;mergeValue(C13)&amp;"."&amp;mergeValue(D13)</f>
        <v>#NAME?</v>
      </c>
      <c r="G13" s="29" t="s">
        <v>20</v>
      </c>
      <c r="H13" s="22" t="str">
        <f>IF([1]Территории!R14="","","" &amp; [1]Территории!R14 &amp; "")</f>
        <v>муниципальный округ Нарвский округ (40339000)</v>
      </c>
      <c r="I13" s="30" t="s">
        <v>21</v>
      </c>
      <c r="J13" s="24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s="32" customFormat="1" ht="3" customHeight="1">
      <c r="A14" s="31"/>
      <c r="B14" s="31"/>
      <c r="C14" s="31"/>
      <c r="D14" s="31"/>
      <c r="F14" s="33"/>
      <c r="G14" s="34"/>
      <c r="H14" s="35"/>
      <c r="I14" s="36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s="32" customFormat="1" ht="15" customHeight="1">
      <c r="A15" s="31"/>
      <c r="B15" s="31"/>
      <c r="C15" s="31"/>
      <c r="D15" s="31"/>
      <c r="F15" s="33"/>
      <c r="G15" s="37" t="s">
        <v>22</v>
      </c>
      <c r="H15" s="37"/>
      <c r="I15" s="36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34"/>
  <sheetViews>
    <sheetView showGridLines="0" topLeftCell="C26" zoomScaleNormal="100" workbookViewId="0"/>
  </sheetViews>
  <sheetFormatPr defaultColWidth="10.5703125" defaultRowHeight="14.25"/>
  <cols>
    <col min="1" max="1" width="9.140625" style="38" hidden="1" customWidth="1"/>
    <col min="2" max="2" width="9.140625" style="39" hidden="1" customWidth="1"/>
    <col min="3" max="3" width="3.7109375" style="3" customWidth="1"/>
    <col min="4" max="4" width="6.28515625" style="4" bestFit="1" customWidth="1"/>
    <col min="5" max="5" width="46.7109375" style="4" customWidth="1"/>
    <col min="6" max="6" width="35.7109375" style="4" customWidth="1"/>
    <col min="7" max="7" width="3.7109375" style="4" customWidth="1"/>
    <col min="8" max="9" width="11.7109375" style="4" customWidth="1"/>
    <col min="10" max="11" width="35.7109375" style="4" customWidth="1"/>
    <col min="12" max="12" width="84.85546875" style="4" customWidth="1"/>
    <col min="13" max="13" width="10.5703125" style="4"/>
    <col min="14" max="15" width="10.5703125" style="40"/>
    <col min="16" max="16384" width="10.5703125" style="4"/>
  </cols>
  <sheetData>
    <row r="1" spans="1:32" hidden="1">
      <c r="S1" s="71"/>
      <c r="AF1" s="41"/>
    </row>
    <row r="2" spans="1:32" hidden="1"/>
    <row r="3" spans="1:32" hidden="1"/>
    <row r="4" spans="1:32" ht="3" customHeight="1">
      <c r="C4" s="42"/>
      <c r="D4" s="43"/>
      <c r="E4" s="43"/>
      <c r="F4" s="43"/>
      <c r="G4" s="43"/>
      <c r="H4" s="43"/>
      <c r="I4" s="43"/>
      <c r="J4" s="43"/>
      <c r="K4" s="44"/>
      <c r="L4" s="44"/>
    </row>
    <row r="5" spans="1:32" ht="26.1" customHeight="1">
      <c r="C5" s="42"/>
      <c r="D5" s="45" t="s">
        <v>40</v>
      </c>
      <c r="E5" s="45"/>
      <c r="F5" s="45"/>
      <c r="G5" s="45"/>
      <c r="H5" s="45"/>
      <c r="I5" s="45"/>
      <c r="J5" s="45"/>
      <c r="K5" s="45"/>
      <c r="L5" s="72"/>
    </row>
    <row r="6" spans="1:32" ht="3" customHeight="1">
      <c r="C6" s="42"/>
      <c r="D6" s="43"/>
      <c r="E6" s="47"/>
      <c r="F6" s="47"/>
      <c r="G6" s="47"/>
      <c r="H6" s="47"/>
      <c r="I6" s="47"/>
      <c r="J6" s="47"/>
      <c r="K6" s="48"/>
      <c r="L6" s="49"/>
    </row>
    <row r="7" spans="1:32" ht="18.75">
      <c r="C7" s="42"/>
      <c r="D7" s="43"/>
      <c r="E7" s="73" t="str">
        <f>"Дата подачи заявления об "&amp;IF(datePr_ch="","утверждении","изменении") &amp; " тарифов"</f>
        <v>Дата подачи заявления об изменении тарифов</v>
      </c>
      <c r="F7" s="74" t="str">
        <f>IF(datePr_ch="",IF(datePr="","",datePr),datePr_ch)</f>
        <v>11.06.2020</v>
      </c>
      <c r="G7" s="74"/>
      <c r="H7" s="74"/>
      <c r="I7" s="74"/>
      <c r="J7" s="74"/>
      <c r="K7" s="74"/>
      <c r="L7" s="75"/>
      <c r="M7" s="76"/>
    </row>
    <row r="8" spans="1:32" ht="18.75">
      <c r="C8" s="42"/>
      <c r="D8" s="43"/>
      <c r="E8" s="73" t="str">
        <f>"Номер подачи заявления об "&amp;IF(numberPr_ch="","утверждении","изменении") &amp; " тарифов"</f>
        <v>Номер подачи заявления об изменении тарифов</v>
      </c>
      <c r="F8" s="74" t="str">
        <f>IF(numberPr_ch="",IF(numberPr="","",numberPr),numberPr_ch)</f>
        <v>исх. № 143</v>
      </c>
      <c r="G8" s="74"/>
      <c r="H8" s="74"/>
      <c r="I8" s="74"/>
      <c r="J8" s="74"/>
      <c r="K8" s="74"/>
      <c r="L8" s="75"/>
      <c r="M8" s="76"/>
    </row>
    <row r="9" spans="1:32">
      <c r="C9" s="42"/>
      <c r="D9" s="43"/>
      <c r="E9" s="47"/>
      <c r="F9" s="47"/>
      <c r="G9" s="47"/>
      <c r="H9" s="47"/>
      <c r="I9" s="47"/>
      <c r="J9" s="47"/>
      <c r="K9" s="48"/>
      <c r="L9" s="49"/>
    </row>
    <row r="10" spans="1:32" ht="21" customHeight="1">
      <c r="C10" s="42"/>
      <c r="D10" s="50" t="s">
        <v>2</v>
      </c>
      <c r="E10" s="50"/>
      <c r="F10" s="50"/>
      <c r="G10" s="50"/>
      <c r="H10" s="50"/>
      <c r="I10" s="50"/>
      <c r="J10" s="50"/>
      <c r="K10" s="50"/>
      <c r="L10" s="51" t="s">
        <v>3</v>
      </c>
    </row>
    <row r="11" spans="1:32" ht="21" customHeight="1">
      <c r="C11" s="42"/>
      <c r="D11" s="77" t="s">
        <v>4</v>
      </c>
      <c r="E11" s="78" t="s">
        <v>41</v>
      </c>
      <c r="F11" s="78" t="s">
        <v>42</v>
      </c>
      <c r="G11" s="79" t="s">
        <v>43</v>
      </c>
      <c r="H11" s="80"/>
      <c r="I11" s="81"/>
      <c r="J11" s="78" t="s">
        <v>6</v>
      </c>
      <c r="K11" s="78" t="s">
        <v>24</v>
      </c>
      <c r="L11" s="51"/>
    </row>
    <row r="12" spans="1:32" ht="21" customHeight="1">
      <c r="C12" s="42"/>
      <c r="D12" s="82"/>
      <c r="E12" s="83"/>
      <c r="F12" s="83"/>
      <c r="G12" s="84" t="s">
        <v>44</v>
      </c>
      <c r="H12" s="85"/>
      <c r="I12" s="53" t="s">
        <v>45</v>
      </c>
      <c r="J12" s="83"/>
      <c r="K12" s="83"/>
      <c r="L12" s="51"/>
    </row>
    <row r="13" spans="1:32" ht="12" customHeight="1">
      <c r="C13" s="42"/>
      <c r="D13" s="54" t="s">
        <v>7</v>
      </c>
      <c r="E13" s="54" t="s">
        <v>25</v>
      </c>
      <c r="F13" s="54" t="s">
        <v>26</v>
      </c>
      <c r="G13" s="86" t="s">
        <v>27</v>
      </c>
      <c r="H13" s="86"/>
      <c r="I13" s="54" t="s">
        <v>28</v>
      </c>
      <c r="J13" s="54" t="s">
        <v>46</v>
      </c>
      <c r="K13" s="54" t="s">
        <v>47</v>
      </c>
      <c r="L13" s="54" t="s">
        <v>48</v>
      </c>
    </row>
    <row r="14" spans="1:32" ht="14.25" customHeight="1">
      <c r="A14" s="55"/>
      <c r="C14" s="42"/>
      <c r="D14" s="87">
        <v>1</v>
      </c>
      <c r="E14" s="88" t="s">
        <v>49</v>
      </c>
      <c r="F14" s="89"/>
      <c r="G14" s="89"/>
      <c r="H14" s="89"/>
      <c r="I14" s="89"/>
      <c r="J14" s="89"/>
      <c r="K14" s="89"/>
      <c r="L14" s="90"/>
      <c r="M14" s="91"/>
    </row>
    <row r="15" spans="1:32" ht="56.25">
      <c r="A15" s="55"/>
      <c r="C15" s="42"/>
      <c r="D15" s="87" t="s">
        <v>50</v>
      </c>
      <c r="E15" s="92" t="s">
        <v>15</v>
      </c>
      <c r="F15" s="92" t="s">
        <v>15</v>
      </c>
      <c r="G15" s="93" t="s">
        <v>15</v>
      </c>
      <c r="H15" s="94"/>
      <c r="I15" s="92" t="s">
        <v>15</v>
      </c>
      <c r="J15" s="61" t="s">
        <v>51</v>
      </c>
      <c r="K15" s="95"/>
      <c r="L15" s="23" t="s">
        <v>52</v>
      </c>
      <c r="M15" s="91"/>
    </row>
    <row r="16" spans="1:32" ht="18.75">
      <c r="A16" s="55"/>
      <c r="B16" s="39">
        <v>3</v>
      </c>
      <c r="C16" s="42"/>
      <c r="D16" s="96">
        <v>2</v>
      </c>
      <c r="E16" s="97" t="s">
        <v>53</v>
      </c>
      <c r="F16" s="98"/>
      <c r="G16" s="98"/>
      <c r="H16" s="99"/>
      <c r="I16" s="99"/>
      <c r="J16" s="99" t="s">
        <v>15</v>
      </c>
      <c r="K16" s="99"/>
      <c r="L16" s="100"/>
      <c r="M16" s="91"/>
    </row>
    <row r="17" spans="1:15" ht="114" customHeight="1">
      <c r="A17" s="55"/>
      <c r="C17" s="101"/>
      <c r="D17" s="102" t="s">
        <v>54</v>
      </c>
      <c r="E17" s="103" t="str">
        <f>IF('[1]Перечень тарифов'!E21="","наименование отсутствует","" &amp; '[1]Перечень тарифов'!E21 &amp; "")</f>
        <v>Тариф на водоотведение</v>
      </c>
      <c r="F17" s="104" t="str">
        <f>IF('[1]Перечень тарифов'!J21="","наименование отсутствует","" &amp; '[1]Перечень тарифов'!J21 &amp; "")</f>
        <v>тариф на водоотведение</v>
      </c>
      <c r="G17" s="92"/>
      <c r="H17" s="105" t="s">
        <v>55</v>
      </c>
      <c r="I17" s="106" t="s">
        <v>56</v>
      </c>
      <c r="J17" s="61" t="s">
        <v>57</v>
      </c>
      <c r="K17" s="92" t="s">
        <v>15</v>
      </c>
      <c r="L17" s="60" t="s">
        <v>58</v>
      </c>
      <c r="M17" s="91"/>
    </row>
    <row r="18" spans="1:15" ht="18.75">
      <c r="A18" s="55"/>
      <c r="C18" s="101"/>
      <c r="D18" s="102"/>
      <c r="E18" s="103"/>
      <c r="F18" s="104"/>
      <c r="G18" s="107"/>
      <c r="H18" s="66" t="s">
        <v>59</v>
      </c>
      <c r="I18" s="67"/>
      <c r="J18" s="67"/>
      <c r="K18" s="68"/>
      <c r="L18" s="69"/>
      <c r="M18" s="91"/>
    </row>
    <row r="19" spans="1:15" ht="18.75">
      <c r="A19" s="55"/>
      <c r="B19" s="39">
        <v>3</v>
      </c>
      <c r="C19" s="42"/>
      <c r="D19" s="56" t="s">
        <v>26</v>
      </c>
      <c r="E19" s="88" t="s">
        <v>60</v>
      </c>
      <c r="F19" s="88"/>
      <c r="G19" s="88"/>
      <c r="H19" s="88"/>
      <c r="I19" s="88"/>
      <c r="J19" s="88"/>
      <c r="K19" s="88"/>
      <c r="L19" s="108"/>
      <c r="M19" s="91"/>
    </row>
    <row r="20" spans="1:15" ht="33.75">
      <c r="A20" s="55"/>
      <c r="C20" s="42"/>
      <c r="D20" s="87" t="s">
        <v>61</v>
      </c>
      <c r="E20" s="92" t="s">
        <v>15</v>
      </c>
      <c r="F20" s="92" t="s">
        <v>15</v>
      </c>
      <c r="G20" s="93" t="s">
        <v>15</v>
      </c>
      <c r="H20" s="94"/>
      <c r="I20" s="92" t="s">
        <v>15</v>
      </c>
      <c r="J20" s="92" t="s">
        <v>15</v>
      </c>
      <c r="K20" s="109" t="s">
        <v>62</v>
      </c>
      <c r="L20" s="23" t="s">
        <v>63</v>
      </c>
      <c r="M20" s="91"/>
    </row>
    <row r="21" spans="1:15" ht="18.75">
      <c r="A21" s="55"/>
      <c r="B21" s="39">
        <v>3</v>
      </c>
      <c r="C21" s="42"/>
      <c r="D21" s="56" t="s">
        <v>27</v>
      </c>
      <c r="E21" s="88" t="s">
        <v>64</v>
      </c>
      <c r="F21" s="88"/>
      <c r="G21" s="88"/>
      <c r="H21" s="88"/>
      <c r="I21" s="88"/>
      <c r="J21" s="88"/>
      <c r="K21" s="88"/>
      <c r="L21" s="108"/>
      <c r="M21" s="91"/>
    </row>
    <row r="22" spans="1:15" ht="79.900000000000006" customHeight="1">
      <c r="A22" s="55"/>
      <c r="C22" s="101"/>
      <c r="D22" s="102" t="s">
        <v>65</v>
      </c>
      <c r="E22" s="103" t="str">
        <f>IF('[1]Перечень тарифов'!E21="","наименование отсутствует","" &amp; '[1]Перечень тарифов'!E21 &amp; "")</f>
        <v>Тариф на водоотведение</v>
      </c>
      <c r="F22" s="104" t="str">
        <f>IF('[1]Перечень тарифов'!J21="","наименование отсутствует","" &amp; '[1]Перечень тарифов'!J21 &amp; "")</f>
        <v>тариф на водоотведение</v>
      </c>
      <c r="G22" s="92"/>
      <c r="H22" s="105" t="s">
        <v>55</v>
      </c>
      <c r="I22" s="106" t="s">
        <v>56</v>
      </c>
      <c r="J22" s="110">
        <v>17096.47930877945</v>
      </c>
      <c r="K22" s="92" t="s">
        <v>15</v>
      </c>
      <c r="L22" s="60" t="s">
        <v>66</v>
      </c>
      <c r="M22" s="91"/>
    </row>
    <row r="23" spans="1:15" ht="18.75">
      <c r="A23" s="55"/>
      <c r="C23" s="101"/>
      <c r="D23" s="102"/>
      <c r="E23" s="103"/>
      <c r="F23" s="104"/>
      <c r="G23" s="107"/>
      <c r="H23" s="66" t="s">
        <v>59</v>
      </c>
      <c r="I23" s="111"/>
      <c r="J23" s="111"/>
      <c r="K23" s="68"/>
      <c r="L23" s="69"/>
      <c r="M23" s="91"/>
    </row>
    <row r="24" spans="1:15" ht="18.75">
      <c r="A24" s="55"/>
      <c r="C24" s="42"/>
      <c r="D24" s="56" t="s">
        <v>28</v>
      </c>
      <c r="E24" s="88" t="s">
        <v>67</v>
      </c>
      <c r="F24" s="88"/>
      <c r="G24" s="88"/>
      <c r="H24" s="88"/>
      <c r="I24" s="88"/>
      <c r="J24" s="88"/>
      <c r="K24" s="88"/>
      <c r="L24" s="108"/>
      <c r="M24" s="91"/>
    </row>
    <row r="25" spans="1:15" ht="91.15" customHeight="1">
      <c r="A25" s="55"/>
      <c r="C25" s="101"/>
      <c r="D25" s="112" t="s">
        <v>68</v>
      </c>
      <c r="E25" s="103" t="str">
        <f>IF('[1]Перечень тарифов'!E21="","наименование отсутствует","" &amp; '[1]Перечень тарифов'!E21 &amp; "")</f>
        <v>Тариф на водоотведение</v>
      </c>
      <c r="F25" s="104" t="str">
        <f>IF('[1]Перечень тарифов'!J21="","наименование отсутствует","" &amp; '[1]Перечень тарифов'!J21 &amp; "")</f>
        <v>тариф на водоотведение</v>
      </c>
      <c r="G25" s="92"/>
      <c r="H25" s="105" t="s">
        <v>55</v>
      </c>
      <c r="I25" s="106" t="s">
        <v>56</v>
      </c>
      <c r="J25" s="110">
        <v>268.91000000000003</v>
      </c>
      <c r="K25" s="92" t="s">
        <v>15</v>
      </c>
      <c r="L25" s="60" t="s">
        <v>69</v>
      </c>
      <c r="M25" s="91"/>
    </row>
    <row r="26" spans="1:15" ht="18.75">
      <c r="A26" s="55"/>
      <c r="C26" s="101"/>
      <c r="D26" s="113"/>
      <c r="E26" s="103"/>
      <c r="F26" s="104"/>
      <c r="G26" s="107"/>
      <c r="H26" s="66" t="s">
        <v>59</v>
      </c>
      <c r="I26" s="111"/>
      <c r="J26" s="111"/>
      <c r="K26" s="68"/>
      <c r="L26" s="69"/>
      <c r="M26" s="91"/>
    </row>
    <row r="27" spans="1:15" ht="26.1" customHeight="1">
      <c r="A27" s="55"/>
      <c r="C27" s="42"/>
      <c r="D27" s="56" t="s">
        <v>46</v>
      </c>
      <c r="E27" s="88" t="s">
        <v>70</v>
      </c>
      <c r="F27" s="88"/>
      <c r="G27" s="88"/>
      <c r="H27" s="88"/>
      <c r="I27" s="88"/>
      <c r="J27" s="88"/>
      <c r="K27" s="88"/>
      <c r="L27" s="108"/>
      <c r="M27" s="91"/>
    </row>
    <row r="28" spans="1:15" ht="136.9" customHeight="1">
      <c r="A28" s="55"/>
      <c r="C28" s="101"/>
      <c r="D28" s="112" t="s">
        <v>71</v>
      </c>
      <c r="E28" s="103" t="str">
        <f>IF('[1]Перечень тарифов'!E21="","наименование отсутствует","" &amp; '[1]Перечень тарифов'!E21 &amp; "")</f>
        <v>Тариф на водоотведение</v>
      </c>
      <c r="F28" s="104" t="str">
        <f>IF('[1]Перечень тарифов'!J21="","наименование отсутствует","" &amp; '[1]Перечень тарифов'!J21 &amp; "")</f>
        <v>тариф на водоотведение</v>
      </c>
      <c r="G28" s="92"/>
      <c r="H28" s="105" t="s">
        <v>55</v>
      </c>
      <c r="I28" s="106" t="s">
        <v>56</v>
      </c>
      <c r="J28" s="110">
        <v>498.26594632700022</v>
      </c>
      <c r="K28" s="92" t="s">
        <v>15</v>
      </c>
      <c r="L28" s="60" t="s">
        <v>72</v>
      </c>
      <c r="M28" s="91"/>
      <c r="O28" s="40" t="s">
        <v>73</v>
      </c>
    </row>
    <row r="29" spans="1:15" ht="18.75">
      <c r="A29" s="55"/>
      <c r="C29" s="101"/>
      <c r="D29" s="113"/>
      <c r="E29" s="103"/>
      <c r="F29" s="104"/>
      <c r="G29" s="107"/>
      <c r="H29" s="66" t="s">
        <v>59</v>
      </c>
      <c r="I29" s="111"/>
      <c r="J29" s="111"/>
      <c r="K29" s="68"/>
      <c r="L29" s="69"/>
      <c r="M29" s="91"/>
    </row>
    <row r="30" spans="1:15" ht="25.5" customHeight="1">
      <c r="A30" s="55"/>
      <c r="B30" s="39">
        <v>3</v>
      </c>
      <c r="C30" s="42"/>
      <c r="D30" s="56" t="s">
        <v>47</v>
      </c>
      <c r="E30" s="88" t="s">
        <v>74</v>
      </c>
      <c r="F30" s="88"/>
      <c r="G30" s="88"/>
      <c r="H30" s="88"/>
      <c r="I30" s="88"/>
      <c r="J30" s="88"/>
      <c r="K30" s="88"/>
      <c r="L30" s="108"/>
      <c r="M30" s="91"/>
    </row>
    <row r="31" spans="1:15" ht="125.45" customHeight="1">
      <c r="A31" s="55"/>
      <c r="C31" s="101"/>
      <c r="D31" s="112" t="s">
        <v>75</v>
      </c>
      <c r="E31" s="103" t="str">
        <f>IF('[1]Перечень тарифов'!E21="","наименование отсутствует","" &amp; '[1]Перечень тарифов'!E21 &amp; "")</f>
        <v>Тариф на водоотведение</v>
      </c>
      <c r="F31" s="104" t="str">
        <f>IF('[1]Перечень тарифов'!J21="","наименование отсутствует","" &amp; '[1]Перечень тарифов'!J21 &amp; "")</f>
        <v>тариф на водоотведение</v>
      </c>
      <c r="G31" s="92"/>
      <c r="H31" s="105" t="s">
        <v>55</v>
      </c>
      <c r="I31" s="106" t="s">
        <v>56</v>
      </c>
      <c r="J31" s="110">
        <f>J22/J25</f>
        <v>63.576956263357438</v>
      </c>
      <c r="K31" s="92" t="s">
        <v>15</v>
      </c>
      <c r="L31" s="60" t="s">
        <v>76</v>
      </c>
      <c r="M31" s="91"/>
    </row>
    <row r="32" spans="1:15" ht="18.75">
      <c r="A32" s="55"/>
      <c r="C32" s="101"/>
      <c r="D32" s="113"/>
      <c r="E32" s="103"/>
      <c r="F32" s="104"/>
      <c r="G32" s="107"/>
      <c r="H32" s="66" t="s">
        <v>59</v>
      </c>
      <c r="I32" s="111"/>
      <c r="J32" s="111"/>
      <c r="K32" s="68"/>
      <c r="L32" s="69"/>
      <c r="M32" s="91"/>
    </row>
    <row r="33" spans="1:15" s="114" customFormat="1" ht="3" customHeight="1">
      <c r="A33" s="55"/>
      <c r="D33" s="115"/>
      <c r="E33" s="115"/>
      <c r="F33" s="115"/>
      <c r="G33" s="115"/>
      <c r="H33" s="115"/>
      <c r="I33" s="115"/>
      <c r="J33" s="115"/>
      <c r="K33" s="115"/>
      <c r="L33" s="115"/>
      <c r="N33" s="116"/>
      <c r="O33" s="116"/>
    </row>
    <row r="34" spans="1:15" ht="24.75" customHeight="1">
      <c r="D34" s="117">
        <v>1</v>
      </c>
      <c r="E34" s="37" t="s">
        <v>77</v>
      </c>
      <c r="F34" s="37"/>
      <c r="G34" s="37"/>
      <c r="H34" s="37"/>
      <c r="I34" s="37"/>
      <c r="J34" s="37"/>
      <c r="K34" s="37"/>
      <c r="L34" s="37"/>
    </row>
  </sheetData>
  <sheetProtection password="FA9C" sheet="1" objects="1" scenarios="1" formatColumns="0" formatRows="0"/>
  <mergeCells count="48">
    <mergeCell ref="E34:L34"/>
    <mergeCell ref="E30:K30"/>
    <mergeCell ref="C31:C32"/>
    <mergeCell ref="D31:D32"/>
    <mergeCell ref="E31:E32"/>
    <mergeCell ref="F31:F32"/>
    <mergeCell ref="L31:L32"/>
    <mergeCell ref="E27:K27"/>
    <mergeCell ref="C28:C29"/>
    <mergeCell ref="D28:D29"/>
    <mergeCell ref="E28:E29"/>
    <mergeCell ref="F28:F29"/>
    <mergeCell ref="L28:L29"/>
    <mergeCell ref="L22:L23"/>
    <mergeCell ref="E24:K24"/>
    <mergeCell ref="C25:C26"/>
    <mergeCell ref="D25:D26"/>
    <mergeCell ref="E25:E26"/>
    <mergeCell ref="F25:F26"/>
    <mergeCell ref="L25:L26"/>
    <mergeCell ref="G20:H20"/>
    <mergeCell ref="E21:K21"/>
    <mergeCell ref="C22:C23"/>
    <mergeCell ref="D22:D23"/>
    <mergeCell ref="E22:E23"/>
    <mergeCell ref="F22:F23"/>
    <mergeCell ref="C17:C18"/>
    <mergeCell ref="D17:D18"/>
    <mergeCell ref="E17:E18"/>
    <mergeCell ref="F17:F18"/>
    <mergeCell ref="L17:L18"/>
    <mergeCell ref="E19:K19"/>
    <mergeCell ref="K11:K12"/>
    <mergeCell ref="G12:H12"/>
    <mergeCell ref="G13:H13"/>
    <mergeCell ref="E14:K14"/>
    <mergeCell ref="G15:H15"/>
    <mergeCell ref="E16:K16"/>
    <mergeCell ref="D5:K5"/>
    <mergeCell ref="F7:K7"/>
    <mergeCell ref="F8:K8"/>
    <mergeCell ref="D10:K10"/>
    <mergeCell ref="L10:L12"/>
    <mergeCell ref="D11:D12"/>
    <mergeCell ref="E11:E12"/>
    <mergeCell ref="F11:F12"/>
    <mergeCell ref="G11:I11"/>
    <mergeCell ref="J11:J12"/>
  </mergeCells>
  <dataValidations count="6"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  <dataValidation type="decimal" allowBlank="1" showErrorMessage="1" errorTitle="Ошибка" error="Допускается ввод только действительных чисел!" sqref="J28 J22 J25 J31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J17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7:I17 H22:I22 H25:I25 H28:I28 H31:I31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28 L16:L17 L22 L25 L31">
      <formula1>900</formula1>
    </dataValidation>
  </dataValidations>
  <hyperlinks>
    <hyperlink ref="K20" location="'Форма 3.12.1'!$K$20" tooltip="Кликните по гиперссылке, чтобы перейти по гиперссылке или отредактировать её" display="https://portal.eias.ru/Portal/DownloadPage.aspx?type=12&amp;guid=9c63fe85-f67b-4e5b-b72c-935791039096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P29"/>
  <sheetViews>
    <sheetView showGridLines="0" tabSelected="1" topLeftCell="I4" zoomScaleNormal="100" workbookViewId="0"/>
  </sheetViews>
  <sheetFormatPr defaultColWidth="10.5703125" defaultRowHeight="14.25"/>
  <cols>
    <col min="1" max="6" width="10.5703125" style="4" hidden="1" customWidth="1"/>
    <col min="7" max="8" width="9.140625" style="38" hidden="1" customWidth="1"/>
    <col min="9" max="9" width="3.7109375" style="38" customWidth="1"/>
    <col min="10" max="11" width="3.7109375" style="3" customWidth="1"/>
    <col min="12" max="12" width="12.7109375" style="4" customWidth="1"/>
    <col min="13" max="13" width="47.42578125" style="4" customWidth="1"/>
    <col min="14" max="14" width="1.7109375" style="4" hidden="1" customWidth="1"/>
    <col min="15" max="15" width="20.7109375" style="4" customWidth="1"/>
    <col min="16" max="17" width="23.7109375" style="4" hidden="1" customWidth="1"/>
    <col min="18" max="18" width="11.7109375" style="4" customWidth="1"/>
    <col min="19" max="19" width="3.7109375" style="4" customWidth="1"/>
    <col min="20" max="20" width="11.7109375" style="4" customWidth="1"/>
    <col min="21" max="21" width="8.5703125" style="4" customWidth="1"/>
    <col min="22" max="22" width="20.7109375" style="4" customWidth="1"/>
    <col min="23" max="24" width="23.7109375" style="4" hidden="1" customWidth="1"/>
    <col min="25" max="25" width="11.7109375" style="4" customWidth="1"/>
    <col min="26" max="26" width="3.7109375" style="4" customWidth="1"/>
    <col min="27" max="27" width="11.7109375" style="4" customWidth="1"/>
    <col min="28" max="28" width="8.5703125" style="4" hidden="1" customWidth="1"/>
    <col min="29" max="29" width="4.7109375" style="4" customWidth="1"/>
    <col min="30" max="30" width="115.7109375" style="4" customWidth="1"/>
    <col min="31" max="32" width="10.5703125" style="2"/>
    <col min="33" max="33" width="11.140625" style="2" customWidth="1"/>
    <col min="34" max="41" width="10.5703125" style="2"/>
    <col min="42" max="16384" width="10.5703125" style="4"/>
  </cols>
  <sheetData>
    <row r="1" spans="7:41" hidden="1"/>
    <row r="2" spans="7:41" hidden="1"/>
    <row r="3" spans="7:41" hidden="1"/>
    <row r="4" spans="7:41" ht="3" customHeight="1">
      <c r="J4" s="42"/>
      <c r="K4" s="42"/>
      <c r="L4" s="43"/>
      <c r="M4" s="43"/>
      <c r="N4" s="43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</row>
    <row r="5" spans="7:41" ht="24.95" customHeight="1">
      <c r="J5" s="42"/>
      <c r="K5" s="42"/>
      <c r="L5" s="5" t="s">
        <v>78</v>
      </c>
      <c r="M5" s="6"/>
      <c r="N5" s="6"/>
      <c r="O5" s="6"/>
      <c r="P5" s="6"/>
      <c r="Q5" s="6"/>
      <c r="R5" s="6"/>
      <c r="S5" s="6"/>
      <c r="T5" s="6"/>
      <c r="U5" s="7"/>
      <c r="V5" s="119"/>
      <c r="W5" s="119"/>
      <c r="X5" s="119"/>
      <c r="Y5" s="119"/>
      <c r="Z5" s="119"/>
      <c r="AA5" s="119"/>
      <c r="AB5" s="119"/>
      <c r="AC5" s="8"/>
    </row>
    <row r="6" spans="7:41" s="32" customFormat="1" ht="3" customHeight="1">
      <c r="G6" s="120"/>
      <c r="H6" s="120"/>
      <c r="L6" s="33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36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</row>
    <row r="7" spans="7:41" s="31" customFormat="1" ht="5.25" hidden="1">
      <c r="L7" s="122"/>
      <c r="M7" s="123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5"/>
    </row>
    <row r="8" spans="7:41" s="32" customFormat="1" ht="18.75">
      <c r="G8" s="120"/>
      <c r="H8" s="120"/>
      <c r="L8" s="33"/>
      <c r="M8" s="73" t="str">
        <f>"Дата подачи заявления об "&amp;IF(datePr_ch="","утверждении","изменении") &amp; " тарифов"</f>
        <v>Дата подачи заявления об изменении тарифов</v>
      </c>
      <c r="N8" s="126"/>
      <c r="O8" s="74" t="str">
        <f>IF(datePr_ch="",IF(datePr="","",datePr),datePr_ch)</f>
        <v>11.06.2020</v>
      </c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127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</row>
    <row r="9" spans="7:41" s="32" customFormat="1" ht="18.75">
      <c r="G9" s="120"/>
      <c r="H9" s="120"/>
      <c r="L9" s="33"/>
      <c r="M9" s="73" t="str">
        <f>"Номер подачи заявления об "&amp;IF(numberPr_ch="","утверждении","изменении") &amp; " тарифов"</f>
        <v>Номер подачи заявления об изменении тарифов</v>
      </c>
      <c r="N9" s="126"/>
      <c r="O9" s="74" t="str">
        <f>IF(numberPr_ch="",IF(numberPr="","",numberPr),numberPr_ch)</f>
        <v>исх. № 143</v>
      </c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127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</row>
    <row r="10" spans="7:41" s="31" customFormat="1" ht="5.25" hidden="1">
      <c r="L10" s="122"/>
      <c r="M10" s="123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5"/>
    </row>
    <row r="11" spans="7:41" s="10" customFormat="1" ht="3" hidden="1" customHeight="1">
      <c r="G11" s="128"/>
      <c r="H11" s="128"/>
      <c r="L11" s="129"/>
      <c r="M11" s="129"/>
      <c r="N11" s="130"/>
      <c r="O11" s="76"/>
      <c r="P11" s="76"/>
      <c r="Q11" s="76"/>
      <c r="R11" s="76"/>
      <c r="S11" s="76"/>
      <c r="T11" s="76"/>
      <c r="U11" s="131" t="s">
        <v>79</v>
      </c>
      <c r="V11" s="76"/>
      <c r="W11" s="76"/>
      <c r="X11" s="76"/>
      <c r="Y11" s="76"/>
      <c r="Z11" s="76"/>
      <c r="AA11" s="76"/>
      <c r="AB11" s="131" t="s">
        <v>79</v>
      </c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7:41" s="10" customFormat="1">
      <c r="G12" s="128"/>
      <c r="H12" s="128"/>
      <c r="L12" s="130"/>
      <c r="M12" s="130"/>
      <c r="N12" s="130"/>
      <c r="O12" s="132"/>
      <c r="P12" s="132"/>
      <c r="Q12" s="132"/>
      <c r="R12" s="132"/>
      <c r="S12" s="132"/>
      <c r="T12" s="132"/>
      <c r="U12" s="132"/>
      <c r="V12" s="132" t="s">
        <v>80</v>
      </c>
      <c r="W12" s="132"/>
      <c r="X12" s="132"/>
      <c r="Y12" s="132"/>
      <c r="Z12" s="132"/>
      <c r="AA12" s="132"/>
      <c r="AB12" s="132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7:41" ht="15" customHeight="1">
      <c r="J13" s="42"/>
      <c r="K13" s="42"/>
      <c r="L13" s="11" t="s">
        <v>2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 t="s">
        <v>3</v>
      </c>
    </row>
    <row r="14" spans="7:41" ht="15" customHeight="1">
      <c r="J14" s="42"/>
      <c r="K14" s="42"/>
      <c r="L14" s="11" t="s">
        <v>4</v>
      </c>
      <c r="M14" s="11" t="s">
        <v>81</v>
      </c>
      <c r="N14" s="11"/>
      <c r="O14" s="133" t="s">
        <v>82</v>
      </c>
      <c r="P14" s="133"/>
      <c r="Q14" s="133"/>
      <c r="R14" s="133"/>
      <c r="S14" s="133"/>
      <c r="T14" s="133"/>
      <c r="U14" s="11" t="s">
        <v>83</v>
      </c>
      <c r="V14" s="133" t="s">
        <v>82</v>
      </c>
      <c r="W14" s="133"/>
      <c r="X14" s="133"/>
      <c r="Y14" s="133"/>
      <c r="Z14" s="133"/>
      <c r="AA14" s="133"/>
      <c r="AB14" s="11" t="s">
        <v>83</v>
      </c>
      <c r="AC14" s="134" t="s">
        <v>59</v>
      </c>
      <c r="AD14" s="11"/>
    </row>
    <row r="15" spans="7:41" ht="14.25" customHeight="1">
      <c r="J15" s="42"/>
      <c r="K15" s="42"/>
      <c r="L15" s="11"/>
      <c r="M15" s="11"/>
      <c r="N15" s="11"/>
      <c r="O15" s="135" t="s">
        <v>84</v>
      </c>
      <c r="P15" s="136" t="s">
        <v>85</v>
      </c>
      <c r="Q15" s="136"/>
      <c r="R15" s="137" t="s">
        <v>86</v>
      </c>
      <c r="S15" s="137"/>
      <c r="T15" s="137"/>
      <c r="U15" s="11"/>
      <c r="V15" s="135" t="s">
        <v>84</v>
      </c>
      <c r="W15" s="136" t="s">
        <v>85</v>
      </c>
      <c r="X15" s="136"/>
      <c r="Y15" s="137" t="s">
        <v>86</v>
      </c>
      <c r="Z15" s="137"/>
      <c r="AA15" s="137"/>
      <c r="AB15" s="11"/>
      <c r="AC15" s="134"/>
      <c r="AD15" s="11"/>
    </row>
    <row r="16" spans="7:41" ht="33.75" customHeight="1">
      <c r="J16" s="42"/>
      <c r="K16" s="42"/>
      <c r="L16" s="11"/>
      <c r="M16" s="11"/>
      <c r="N16" s="11"/>
      <c r="O16" s="138" t="s">
        <v>87</v>
      </c>
      <c r="P16" s="139" t="s">
        <v>88</v>
      </c>
      <c r="Q16" s="139" t="s">
        <v>89</v>
      </c>
      <c r="R16" s="140" t="s">
        <v>90</v>
      </c>
      <c r="S16" s="141" t="s">
        <v>91</v>
      </c>
      <c r="T16" s="141"/>
      <c r="U16" s="11"/>
      <c r="V16" s="138" t="s">
        <v>87</v>
      </c>
      <c r="W16" s="139" t="s">
        <v>88</v>
      </c>
      <c r="X16" s="139" t="s">
        <v>89</v>
      </c>
      <c r="Y16" s="140" t="s">
        <v>90</v>
      </c>
      <c r="Z16" s="141" t="s">
        <v>91</v>
      </c>
      <c r="AA16" s="141"/>
      <c r="AB16" s="11"/>
      <c r="AC16" s="134"/>
      <c r="AD16" s="11"/>
    </row>
    <row r="17" spans="1:42" ht="12" customHeight="1">
      <c r="J17" s="42"/>
      <c r="K17" s="142">
        <v>1</v>
      </c>
      <c r="L17" s="143" t="s">
        <v>7</v>
      </c>
      <c r="M17" s="143" t="s">
        <v>25</v>
      </c>
      <c r="N17" s="144" t="str">
        <f ca="1">OFFSET(N17,0,-1)</f>
        <v>2</v>
      </c>
      <c r="O17" s="145">
        <f ca="1">OFFSET(O17,0,-1)+1</f>
        <v>3</v>
      </c>
      <c r="P17" s="145">
        <f ca="1">OFFSET(P17,0,-1)+1</f>
        <v>4</v>
      </c>
      <c r="Q17" s="145">
        <f ca="1">OFFSET(Q17,0,-1)+1</f>
        <v>5</v>
      </c>
      <c r="R17" s="145">
        <f ca="1">OFFSET(R17,0,-1)+1</f>
        <v>6</v>
      </c>
      <c r="S17" s="146">
        <f ca="1">OFFSET(S17,0,-1)+1</f>
        <v>7</v>
      </c>
      <c r="T17" s="146"/>
      <c r="U17" s="145">
        <f ca="1">OFFSET(U17,0,-2)+1</f>
        <v>8</v>
      </c>
      <c r="V17" s="145">
        <f ca="1">OFFSET(V17,0,-1)+1</f>
        <v>9</v>
      </c>
      <c r="W17" s="145">
        <f ca="1">OFFSET(W17,0,-1)+1</f>
        <v>10</v>
      </c>
      <c r="X17" s="145">
        <f ca="1">OFFSET(X17,0,-1)+1</f>
        <v>11</v>
      </c>
      <c r="Y17" s="145">
        <f ca="1">OFFSET(Y17,0,-1)+1</f>
        <v>12</v>
      </c>
      <c r="Z17" s="146">
        <f ca="1">OFFSET(Z17,0,-1)+1</f>
        <v>13</v>
      </c>
      <c r="AA17" s="146"/>
      <c r="AB17" s="145">
        <f ca="1">OFFSET(AB17,0,-2)+1</f>
        <v>14</v>
      </c>
      <c r="AC17" s="144">
        <f ca="1">OFFSET(AC17,0,-1)</f>
        <v>14</v>
      </c>
      <c r="AD17" s="145">
        <f ca="1">OFFSET(AD17,0,-1)+1</f>
        <v>15</v>
      </c>
    </row>
    <row r="18" spans="1:42" ht="22.5">
      <c r="A18" s="147">
        <v>1</v>
      </c>
      <c r="B18" s="148"/>
      <c r="C18" s="148"/>
      <c r="D18" s="148"/>
      <c r="E18" s="125"/>
      <c r="F18" s="149"/>
      <c r="G18" s="149"/>
      <c r="H18" s="149"/>
      <c r="I18" s="36"/>
      <c r="J18" s="150"/>
      <c r="K18" s="150"/>
      <c r="L18" s="151" t="e">
        <f ca="1">mergeValue(A18)</f>
        <v>#NAME?</v>
      </c>
      <c r="M18" s="152" t="s">
        <v>42</v>
      </c>
      <c r="N18" s="153"/>
      <c r="O18" s="154" t="str">
        <f>IF('[1]Перечень тарифов'!J21="","","" &amp; '[1]Перечень тарифов'!J21 &amp; "")</f>
        <v>тариф на водоотведение</v>
      </c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5" t="s">
        <v>92</v>
      </c>
    </row>
    <row r="19" spans="1:42" hidden="1">
      <c r="A19" s="147"/>
      <c r="B19" s="147">
        <v>1</v>
      </c>
      <c r="C19" s="148"/>
      <c r="D19" s="148"/>
      <c r="E19" s="149"/>
      <c r="F19" s="149"/>
      <c r="G19" s="149"/>
      <c r="H19" s="149"/>
      <c r="I19" s="156"/>
      <c r="J19" s="157"/>
      <c r="K19" s="4"/>
      <c r="L19" s="158" t="e">
        <f ca="1">mergeValue(A19) &amp;"."&amp; mergeValue(B19)</f>
        <v>#NAME?</v>
      </c>
      <c r="M19" s="159"/>
      <c r="N19" s="160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23"/>
    </row>
    <row r="20" spans="1:42" hidden="1">
      <c r="A20" s="147"/>
      <c r="B20" s="147"/>
      <c r="C20" s="147">
        <v>1</v>
      </c>
      <c r="D20" s="148"/>
      <c r="E20" s="149"/>
      <c r="F20" s="149"/>
      <c r="G20" s="149"/>
      <c r="H20" s="149"/>
      <c r="I20" s="162"/>
      <c r="J20" s="157"/>
      <c r="K20" s="118"/>
      <c r="L20" s="158" t="e">
        <f ca="1">mergeValue(A20) &amp;"."&amp; mergeValue(B20)&amp;"."&amp; mergeValue(C20)</f>
        <v>#NAME?</v>
      </c>
      <c r="M20" s="163"/>
      <c r="N20" s="160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23"/>
      <c r="AH20" s="40"/>
    </row>
    <row r="21" spans="1:42" ht="33.75">
      <c r="A21" s="147"/>
      <c r="B21" s="147"/>
      <c r="C21" s="147"/>
      <c r="D21" s="147">
        <v>1</v>
      </c>
      <c r="E21" s="149"/>
      <c r="F21" s="149"/>
      <c r="G21" s="149"/>
      <c r="H21" s="149"/>
      <c r="I21" s="132"/>
      <c r="J21" s="157"/>
      <c r="K21" s="118"/>
      <c r="L21" s="158" t="e">
        <f ca="1">mergeValue(A21) &amp;"."&amp; mergeValue(B21)&amp;"."&amp; mergeValue(C21)&amp;"."&amp; mergeValue(D21)</f>
        <v>#NAME?</v>
      </c>
      <c r="M21" s="164" t="s">
        <v>93</v>
      </c>
      <c r="N21" s="160"/>
      <c r="O21" s="165" t="s">
        <v>94</v>
      </c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23" t="s">
        <v>95</v>
      </c>
      <c r="AH21" s="40"/>
    </row>
    <row r="22" spans="1:42" ht="33.75">
      <c r="A22" s="147"/>
      <c r="B22" s="147"/>
      <c r="C22" s="147"/>
      <c r="D22" s="147"/>
      <c r="E22" s="147">
        <v>1</v>
      </c>
      <c r="F22" s="149"/>
      <c r="G22" s="149"/>
      <c r="H22" s="149"/>
      <c r="I22" s="132"/>
      <c r="J22" s="132"/>
      <c r="K22" s="118"/>
      <c r="L22" s="158" t="e">
        <f ca="1">mergeValue(A22) &amp;"."&amp; mergeValue(B22)&amp;"."&amp; mergeValue(C22)&amp;"."&amp; mergeValue(D22)&amp;"."&amp; mergeValue(E22)</f>
        <v>#NAME?</v>
      </c>
      <c r="M22" s="166" t="s">
        <v>96</v>
      </c>
      <c r="N22" s="23"/>
      <c r="O22" s="167" t="s">
        <v>97</v>
      </c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23" t="s">
        <v>98</v>
      </c>
      <c r="AF22" s="40" t="e">
        <f ca="1">strCheckUnique(AG22:AG25)</f>
        <v>#NAME?</v>
      </c>
      <c r="AH22" s="40"/>
    </row>
    <row r="23" spans="1:42" ht="66" customHeight="1">
      <c r="A23" s="147"/>
      <c r="B23" s="147"/>
      <c r="C23" s="147"/>
      <c r="D23" s="147"/>
      <c r="E23" s="147"/>
      <c r="F23" s="148">
        <v>1</v>
      </c>
      <c r="G23" s="148"/>
      <c r="H23" s="148"/>
      <c r="I23" s="132"/>
      <c r="J23" s="132"/>
      <c r="K23" s="162"/>
      <c r="L23" s="158" t="e">
        <f ca="1">mergeValue(A23) &amp;"."&amp; mergeValue(B23)&amp;"."&amp; mergeValue(C23)&amp;"."&amp; mergeValue(D23)&amp;"."&amp; mergeValue(E23)&amp;"."&amp; mergeValue(F23)</f>
        <v>#NAME?</v>
      </c>
      <c r="M23" s="168" t="s">
        <v>99</v>
      </c>
      <c r="N23" s="169"/>
      <c r="O23" s="170">
        <v>61.42</v>
      </c>
      <c r="P23" s="171"/>
      <c r="Q23" s="171"/>
      <c r="R23" s="172" t="s">
        <v>55</v>
      </c>
      <c r="S23" s="173" t="s">
        <v>100</v>
      </c>
      <c r="T23" s="172" t="s">
        <v>101</v>
      </c>
      <c r="U23" s="173" t="s">
        <v>100</v>
      </c>
      <c r="V23" s="170">
        <v>65.73</v>
      </c>
      <c r="W23" s="171"/>
      <c r="X23" s="171"/>
      <c r="Y23" s="172" t="s">
        <v>102</v>
      </c>
      <c r="Z23" s="173" t="s">
        <v>100</v>
      </c>
      <c r="AA23" s="172" t="s">
        <v>56</v>
      </c>
      <c r="AB23" s="173" t="s">
        <v>103</v>
      </c>
      <c r="AC23" s="174"/>
      <c r="AD23" s="175" t="s">
        <v>104</v>
      </c>
      <c r="AE23" s="176" t="e">
        <f ca="1">strCheckDate(O24:AC24)</f>
        <v>#NAME?</v>
      </c>
      <c r="AG23" s="40" t="str">
        <f>IF(M23="","",M23 )</f>
        <v>с календарной разбивкой</v>
      </c>
      <c r="AH23" s="40"/>
      <c r="AI23" s="40"/>
      <c r="AJ23" s="40"/>
    </row>
    <row r="24" spans="1:42" ht="14.25" hidden="1" customHeight="1">
      <c r="A24" s="147"/>
      <c r="B24" s="147"/>
      <c r="C24" s="147"/>
      <c r="D24" s="147"/>
      <c r="E24" s="147"/>
      <c r="F24" s="148"/>
      <c r="G24" s="148"/>
      <c r="H24" s="148"/>
      <c r="I24" s="132"/>
      <c r="J24" s="132"/>
      <c r="K24" s="162"/>
      <c r="L24" s="177"/>
      <c r="M24" s="178"/>
      <c r="N24" s="169"/>
      <c r="O24" s="179"/>
      <c r="P24" s="180"/>
      <c r="Q24" s="181" t="str">
        <f>R23 &amp; "-" &amp; T23</f>
        <v>01.01.2021-30.06.2021</v>
      </c>
      <c r="R24" s="172"/>
      <c r="S24" s="173"/>
      <c r="T24" s="182"/>
      <c r="U24" s="173"/>
      <c r="V24" s="179"/>
      <c r="W24" s="180"/>
      <c r="X24" s="181" t="str">
        <f>Y23 &amp; "-" &amp; AA23</f>
        <v>01.07.2021-31.12.2021</v>
      </c>
      <c r="Y24" s="172"/>
      <c r="Z24" s="173"/>
      <c r="AA24" s="182"/>
      <c r="AB24" s="173"/>
      <c r="AC24" s="174"/>
      <c r="AD24" s="183"/>
      <c r="AH24" s="40"/>
    </row>
    <row r="25" spans="1:42" customFormat="1" ht="15" customHeight="1">
      <c r="A25" s="147"/>
      <c r="B25" s="147"/>
      <c r="C25" s="147"/>
      <c r="D25" s="147"/>
      <c r="E25" s="147"/>
      <c r="F25" s="148"/>
      <c r="G25" s="148"/>
      <c r="H25" s="148"/>
      <c r="I25" s="132"/>
      <c r="J25" s="132"/>
      <c r="K25" s="184"/>
      <c r="L25" s="185"/>
      <c r="M25" s="186" t="s">
        <v>105</v>
      </c>
      <c r="N25" s="187"/>
      <c r="O25" s="188"/>
      <c r="P25" s="188"/>
      <c r="Q25" s="188"/>
      <c r="R25" s="189"/>
      <c r="S25" s="190"/>
      <c r="T25" s="190"/>
      <c r="U25" s="190"/>
      <c r="V25" s="188"/>
      <c r="W25" s="188"/>
      <c r="X25" s="188"/>
      <c r="Y25" s="189"/>
      <c r="Z25" s="190"/>
      <c r="AA25" s="190"/>
      <c r="AB25" s="190"/>
      <c r="AC25" s="191"/>
      <c r="AD25" s="192"/>
      <c r="AE25" s="193"/>
      <c r="AF25" s="193"/>
      <c r="AG25" s="193"/>
      <c r="AH25" s="40"/>
      <c r="AI25" s="193"/>
      <c r="AJ25" s="2"/>
      <c r="AK25" s="2"/>
      <c r="AL25" s="2"/>
      <c r="AM25" s="2"/>
      <c r="AN25" s="2"/>
      <c r="AO25" s="2"/>
      <c r="AP25" s="4"/>
    </row>
    <row r="26" spans="1:42" customFormat="1" ht="15" customHeight="1">
      <c r="A26" s="147"/>
      <c r="B26" s="147"/>
      <c r="C26" s="147"/>
      <c r="D26" s="147"/>
      <c r="E26" s="148"/>
      <c r="F26" s="149"/>
      <c r="G26" s="149"/>
      <c r="H26" s="149"/>
      <c r="I26" s="132"/>
      <c r="J26" s="194"/>
      <c r="K26" s="184"/>
      <c r="L26" s="185"/>
      <c r="M26" s="195" t="s">
        <v>106</v>
      </c>
      <c r="N26" s="187"/>
      <c r="O26" s="188"/>
      <c r="P26" s="188"/>
      <c r="Q26" s="188"/>
      <c r="R26" s="189"/>
      <c r="S26" s="190"/>
      <c r="T26" s="190"/>
      <c r="U26" s="187"/>
      <c r="V26" s="188"/>
      <c r="W26" s="188"/>
      <c r="X26" s="188"/>
      <c r="Y26" s="189"/>
      <c r="Z26" s="190"/>
      <c r="AA26" s="190"/>
      <c r="AB26" s="187"/>
      <c r="AC26" s="190"/>
      <c r="AD26" s="191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</row>
    <row r="27" spans="1:42" customFormat="1" ht="15" customHeight="1">
      <c r="A27" s="147"/>
      <c r="B27" s="147"/>
      <c r="C27" s="147"/>
      <c r="D27" s="148"/>
      <c r="E27" s="196"/>
      <c r="F27" s="149"/>
      <c r="G27" s="149"/>
      <c r="H27" s="149"/>
      <c r="I27" s="184"/>
      <c r="J27" s="194"/>
      <c r="K27" s="150"/>
      <c r="L27" s="185"/>
      <c r="M27" s="197" t="s">
        <v>107</v>
      </c>
      <c r="N27" s="187"/>
      <c r="O27" s="188"/>
      <c r="P27" s="188"/>
      <c r="Q27" s="188"/>
      <c r="R27" s="189"/>
      <c r="S27" s="190"/>
      <c r="T27" s="190"/>
      <c r="U27" s="187"/>
      <c r="V27" s="188"/>
      <c r="W27" s="188"/>
      <c r="X27" s="188"/>
      <c r="Y27" s="189"/>
      <c r="Z27" s="190"/>
      <c r="AA27" s="190"/>
      <c r="AB27" s="187"/>
      <c r="AC27" s="190"/>
      <c r="AD27" s="191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</row>
    <row r="28" spans="1:42" ht="3" customHeight="1"/>
    <row r="29" spans="1:42" ht="48.95" customHeight="1">
      <c r="L29" s="198">
        <v>1</v>
      </c>
      <c r="M29" s="37" t="s">
        <v>108</v>
      </c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</row>
  </sheetData>
  <sheetProtection password="FA9C" sheet="1" objects="1" scenarios="1" formatColumns="0" formatRows="0"/>
  <dataConsolidate leftLabels="1" link="1"/>
  <mergeCells count="49">
    <mergeCell ref="Z23:Z24"/>
    <mergeCell ref="AA23:AA24"/>
    <mergeCell ref="AB23:AB24"/>
    <mergeCell ref="AD23:AD25"/>
    <mergeCell ref="M29:AC29"/>
    <mergeCell ref="O21:AC21"/>
    <mergeCell ref="E22:E25"/>
    <mergeCell ref="J22:J25"/>
    <mergeCell ref="O22:AC22"/>
    <mergeCell ref="N23:N24"/>
    <mergeCell ref="R23:R24"/>
    <mergeCell ref="S23:S24"/>
    <mergeCell ref="T23:T24"/>
    <mergeCell ref="U23:U24"/>
    <mergeCell ref="Y23:Y24"/>
    <mergeCell ref="S17:T17"/>
    <mergeCell ref="Z17:AA17"/>
    <mergeCell ref="A18:A27"/>
    <mergeCell ref="O18:AC18"/>
    <mergeCell ref="B19:B27"/>
    <mergeCell ref="O19:AC19"/>
    <mergeCell ref="C20:C27"/>
    <mergeCell ref="O20:AC20"/>
    <mergeCell ref="D21:D26"/>
    <mergeCell ref="I21:I26"/>
    <mergeCell ref="AB14:AB16"/>
    <mergeCell ref="AC14:AC16"/>
    <mergeCell ref="P15:Q15"/>
    <mergeCell ref="R15:T15"/>
    <mergeCell ref="W15:X15"/>
    <mergeCell ref="Y15:AA15"/>
    <mergeCell ref="S16:T16"/>
    <mergeCell ref="Z16:AA16"/>
    <mergeCell ref="O12:U12"/>
    <mergeCell ref="V12:AB12"/>
    <mergeCell ref="L13:AC13"/>
    <mergeCell ref="AD13:AD16"/>
    <mergeCell ref="L14:L16"/>
    <mergeCell ref="M14:M16"/>
    <mergeCell ref="N14:N16"/>
    <mergeCell ref="O14:T14"/>
    <mergeCell ref="U14:U16"/>
    <mergeCell ref="V14:AA14"/>
    <mergeCell ref="L5:U5"/>
    <mergeCell ref="O7:AC7"/>
    <mergeCell ref="O8:AC8"/>
    <mergeCell ref="O9:AC9"/>
    <mergeCell ref="O10:AC10"/>
    <mergeCell ref="L11:M11"/>
  </mergeCells>
  <dataValidations count="8">
    <dataValidation type="decimal" allowBlank="1" showErrorMessage="1" errorTitle="Ошибка" error="Допускается ввод только действительных чисел!" sqref="O23 V23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 Z23:Z24 AB23:AB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Y23 AA23:AA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qref="S25:S27 Z25:Z27"/>
    <dataValidation type="list" allowBlank="1" showInputMessage="1" showErrorMessage="1" errorTitle="Ошибка" error="Выберите значение из списка" sqref="O22 V22">
      <formula1>kind_of_cons</formula1>
    </dataValidation>
    <dataValidation allowBlank="1" promptTitle="checkPeriodRange" sqref="Q24 X24"/>
    <dataValidation type="textLength" operator="lessThanOrEqual" allowBlank="1" showInputMessage="1" showErrorMessage="1" errorTitle="Ошибка" error="Допускается ввод не более 900 символов!" sqref="AD8:AD9 AD6 O21:AC21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46</vt:i4>
      </vt:variant>
    </vt:vector>
  </HeadingPairs>
  <TitlesOfParts>
    <vt:vector size="51" baseType="lpstr">
      <vt:lpstr>Форма 1.0.1 | Форма 3.11</vt:lpstr>
      <vt:lpstr>Форма 3.11</vt:lpstr>
      <vt:lpstr>Форма 1.0.1 | Форма 3.12.1</vt:lpstr>
      <vt:lpstr>Форма 3.12.1</vt:lpstr>
      <vt:lpstr>Форма 3.12.2 | Т-ВО</vt:lpstr>
      <vt:lpstr>add_Warm_1</vt:lpstr>
      <vt:lpstr>checkCell_List06_1</vt:lpstr>
      <vt:lpstr>checkCell_List06_1_double_date</vt:lpstr>
      <vt:lpstr>checkCell_List06_1_unique_t</vt:lpstr>
      <vt:lpstr>checkCell_List06_1_unique_t1</vt:lpstr>
      <vt:lpstr>checkCell_List13</vt:lpstr>
      <vt:lpstr>checkCells_List05_11</vt:lpstr>
      <vt:lpstr>checkCells_List14_1</vt:lpstr>
      <vt:lpstr>data_List13</vt:lpstr>
      <vt:lpstr>et_List05_11_FormulaVD</vt:lpstr>
      <vt:lpstr>header_1</vt:lpstr>
      <vt:lpstr>IDtariff_List05_11</vt:lpstr>
      <vt:lpstr>List06_1_DP</vt:lpstr>
      <vt:lpstr>List06_1_MC</vt:lpstr>
      <vt:lpstr>List06_1_MC2</vt:lpstr>
      <vt:lpstr>List06_1_note</vt:lpstr>
      <vt:lpstr>List06_1_Period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OneRates_1</vt:lpstr>
      <vt:lpstr>pCng_List13_1</vt:lpstr>
      <vt:lpstr>pDel_List06_1_1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pIns_List06_1_Period</vt:lpstr>
      <vt:lpstr>pIns_List13_1</vt:lpstr>
      <vt:lpstr>pVDel_List06_1</vt:lpstr>
      <vt:lpstr>TwoRates_1</vt:lpstr>
      <vt:lpstr>vid_teplnos_1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2020-06-15T09:07:12Z</dcterms:created>
  <dcterms:modified xsi:type="dcterms:W3CDTF">2020-06-15T09:07:29Z</dcterms:modified>
</cp:coreProperties>
</file>