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СТ-ТС.19" sheetId="1" r:id="rId1"/>
    <sheet name="СТ-ТС.20" sheetId="2" r:id="rId2"/>
    <sheet name="Ссылки на публикации" sheetId="3" r:id="rId3"/>
  </sheets>
  <externalReferences>
    <externalReference r:id="rId4"/>
  </externalReferences>
  <definedNames>
    <definedName name="COMPANY">[1]Титульный!$F$14</definedName>
    <definedName name="FORMCODE">[1]TSheet!$C$2</definedName>
    <definedName name="FORMID">[1]TSheet!$C$1</definedName>
    <definedName name="FORMNAME">[1]TSheet!$C$3</definedName>
    <definedName name="FUEL_GROUP">[1]TSheet!$M$2:$M$29</definedName>
    <definedName name="ID">[1]Титульный!$A$1</definedName>
    <definedName name="KIND_ACTIVITY">[1]Титульный!$F$20</definedName>
    <definedName name="P_METHOD">[1]TSheet!$P$2:$P$4</definedName>
    <definedName name="Paper">[1]TSheet!$O$2</definedName>
    <definedName name="PF">[1]Титульный!$F$18</definedName>
    <definedName name="PLANFACT">[1]TSheet!$G$2:$G$3</definedName>
    <definedName name="PUBL">[1]TSheet!$L$2:$L$3</definedName>
    <definedName name="SCOPE_LOAD_2" localSheetId="0">'СТ-ТС.19'!$F$13:$H$73</definedName>
    <definedName name="VERSION">[1]TSheet!$C$4</definedName>
    <definedName name="YEAR_PERIOD">[1]Титульный!$F$23</definedName>
    <definedName name="_xlnm.Print_Area" localSheetId="2">'Ссылки на публикации'!$D$4:$J$25</definedName>
    <definedName name="_xlnm.Print_Area" localSheetId="0">'СТ-ТС.19'!$D$4:$I$76</definedName>
    <definedName name="_xlnm.Print_Area" localSheetId="1">'СТ-ТС.20'!$D$4:$H$25</definedName>
  </definedNames>
  <calcPr calcId="145621"/>
</workbook>
</file>

<file path=xl/calcChain.xml><?xml version="1.0" encoding="utf-8"?>
<calcChain xmlns="http://schemas.openxmlformats.org/spreadsheetml/2006/main">
  <c r="A22" i="3" l="1"/>
  <c r="E19" i="3"/>
  <c r="B18" i="3"/>
  <c r="E8" i="3"/>
  <c r="J4" i="3"/>
  <c r="A1" i="3"/>
  <c r="E23" i="2"/>
  <c r="A19" i="2"/>
  <c r="E18" i="2"/>
  <c r="B18" i="2"/>
  <c r="A18" i="2"/>
  <c r="E17" i="2"/>
  <c r="B17" i="2"/>
  <c r="B16" i="2"/>
  <c r="G11" i="2"/>
  <c r="E9" i="2"/>
  <c r="E8" i="2"/>
  <c r="H4" i="2"/>
  <c r="A1" i="2"/>
  <c r="A71" i="1"/>
  <c r="H70" i="1"/>
  <c r="F70" i="1"/>
  <c r="E70" i="1"/>
  <c r="B70" i="1"/>
  <c r="H62" i="1"/>
  <c r="A58" i="1"/>
  <c r="E57" i="1"/>
  <c r="B57" i="1"/>
  <c r="H56" i="1"/>
  <c r="H54" i="1"/>
  <c r="H51" i="1"/>
  <c r="H49" i="1"/>
  <c r="A47" i="1"/>
  <c r="H45" i="1"/>
  <c r="E43" i="1"/>
  <c r="B43" i="1"/>
  <c r="H28" i="1"/>
  <c r="A26" i="1"/>
  <c r="H22" i="1"/>
  <c r="G22" i="1"/>
  <c r="E21" i="1"/>
  <c r="B21" i="1"/>
  <c r="H20" i="1"/>
  <c r="B20" i="1"/>
  <c r="H18" i="1"/>
  <c r="E10" i="1"/>
  <c r="E9" i="1"/>
  <c r="E8" i="1"/>
  <c r="I4" i="1"/>
  <c r="A1" i="1"/>
</calcChain>
</file>

<file path=xl/sharedStrings.xml><?xml version="1.0" encoding="utf-8"?>
<sst xmlns="http://schemas.openxmlformats.org/spreadsheetml/2006/main" count="210" uniqueCount="142">
  <si>
    <t>СТ-ТС.19</t>
  </si>
  <si>
    <t>Информация об основных показателях финансово-хозяйственной  деятельности регулируемой организации, включая структуру основных производственных затрат в сфере теплоснабжения</t>
  </si>
  <si>
    <t>BeginDataRow</t>
  </si>
  <si>
    <t>1.</t>
  </si>
  <si>
    <t>Выручка от регулируемого вида деятельности с разбивкой по видам деятельности</t>
  </si>
  <si>
    <t>тыс. руб.</t>
  </si>
  <si>
    <t>Производство тепловой энергии</t>
  </si>
  <si>
    <t>Передача тепловой энергии</t>
  </si>
  <si>
    <t>Производство теплоносителя</t>
  </si>
  <si>
    <t>Передача теплоносителя</t>
  </si>
  <si>
    <t>2.</t>
  </si>
  <si>
    <t>Себестоимость производимых товаров (оказываемых услуг) по регулируемому виду деятельности (тыс.рублей)</t>
  </si>
  <si>
    <t>2.1.</t>
  </si>
  <si>
    <t>Расходы на покупаемую тепловую энергию  (мощность), теплоноситель</t>
  </si>
  <si>
    <t>2.2.</t>
  </si>
  <si>
    <t>Расходы на топливо, всего, в том числе:</t>
  </si>
  <si>
    <t>Удалить</t>
  </si>
  <si>
    <t>газ природный по нерегулируемой цене</t>
  </si>
  <si>
    <t>Стоимость за единицу объема</t>
  </si>
  <si>
    <t>Объем</t>
  </si>
  <si>
    <t>тыс. куб м</t>
  </si>
  <si>
    <t>Способ приобретения</t>
  </si>
  <si>
    <t>прямые договора без торгов</t>
  </si>
  <si>
    <t>Стоимость доставки</t>
  </si>
  <si>
    <t>Добавить</t>
  </si>
  <si>
    <t>2.3.</t>
  </si>
  <si>
    <t xml:space="preserve">Расходы на покупаемую электрическую энергию (мощность), используемую в технологическом процессе </t>
  </si>
  <si>
    <t>2.3.1.</t>
  </si>
  <si>
    <t>Средневзвешенная стоимость 1 кВт·ч</t>
  </si>
  <si>
    <t>2.3.2.</t>
  </si>
  <si>
    <t>Объем приобретения электрической энергии</t>
  </si>
  <si>
    <t>2.4.</t>
  </si>
  <si>
    <t>Расходы на приобретение холодной воды, используемой в технологическом процессе</t>
  </si>
  <si>
    <t>2.5.</t>
  </si>
  <si>
    <t>Расходы на химические реагенты, используемые в технологическом процессе</t>
  </si>
  <si>
    <t>2.6.</t>
  </si>
  <si>
    <t>Расходы на оплату труда и отчисления на социальные нужды основного производственного персонала</t>
  </si>
  <si>
    <t>2.7.</t>
  </si>
  <si>
    <t>Расходы на оплату труда и отчисления на социальные нужды административно-управленческого персонала</t>
  </si>
  <si>
    <t>2.8.</t>
  </si>
  <si>
    <t xml:space="preserve">Расходы на амортизацию основных производственных средств </t>
  </si>
  <si>
    <t>2.9.</t>
  </si>
  <si>
    <t>Расходы на аренду имущества, используемого для осуществления регулируемого вида деятельности</t>
  </si>
  <si>
    <t>2.10.</t>
  </si>
  <si>
    <t>Общепроизводственные расходы</t>
  </si>
  <si>
    <t>2.10.1.</t>
  </si>
  <si>
    <t>Расходы на текущий ремонт</t>
  </si>
  <si>
    <t>2.10.2.</t>
  </si>
  <si>
    <t>Расходы на капитальный ремонт</t>
  </si>
  <si>
    <t>2.11.</t>
  </si>
  <si>
    <t>Общехозяйственные расходы</t>
  </si>
  <si>
    <t>2.11.1.</t>
  </si>
  <si>
    <t>2.11.2.</t>
  </si>
  <si>
    <t>2.12.</t>
  </si>
  <si>
    <t>Расходы на капитальный и текущий ремонт основных производственных средств, в том числе по организациям, сумма оплаты услуг которых превышает 20 процентов суммы расходов по указанной статье расходов:</t>
  </si>
  <si>
    <t>Дымовая труба №1 инв. 0000974, СПб, ул. Трефолева, д. 2 лит. АИ, ремонт оголовка кирпичной трубы</t>
  </si>
  <si>
    <t>Объем товаров и услуг</t>
  </si>
  <si>
    <t>Стоимость товаров и услуг за единицу объема</t>
  </si>
  <si>
    <t>Способ приобретения товаров и услуг</t>
  </si>
  <si>
    <t>торги/аукционы</t>
  </si>
  <si>
    <t>2.13.</t>
  </si>
  <si>
    <t xml:space="preserve">Прочие расходы, относимые на регулируемые виды деятельности </t>
  </si>
  <si>
    <t>3.</t>
  </si>
  <si>
    <t>Чистая прибыль, полученная от регулируемого вида деятельности</t>
  </si>
  <si>
    <t>3.1.</t>
  </si>
  <si>
    <t>Размер чистой прибыли, полученный от регулируемого вида деятельности, израсходованный на финансирование мероприятий, предусмотренных инвестиционной программой</t>
  </si>
  <si>
    <t>4.</t>
  </si>
  <si>
    <t>Изменение стоимости основных фондов , в том числе:</t>
  </si>
  <si>
    <t>4.1.</t>
  </si>
  <si>
    <t>За счет ввода в эксплуатацию (вывода из эксплуатации) основных фондов</t>
  </si>
  <si>
    <t>4.2.</t>
  </si>
  <si>
    <t xml:space="preserve">За счет стоимости  переоценки </t>
  </si>
  <si>
    <t>5.</t>
  </si>
  <si>
    <t>Валовая прибыль от реализации товаров и оказания услуг по регулируемому виду деятельности</t>
  </si>
  <si>
    <t>6.</t>
  </si>
  <si>
    <t>Годовая бухгалтерская отчетность, включая бухгалтерский баланс и приложения к нему (раскрывается регулируемыми организациями, выручка от регулируемой деятельности  которых превышает 80 процентов совокупной  выручки за отчетный год)</t>
  </si>
  <si>
    <t>7.</t>
  </si>
  <si>
    <t>Установленная тепловая мощность объектов основных фондов ( с разделением по источникам тепловой энергии)</t>
  </si>
  <si>
    <t>Гкал/ч</t>
  </si>
  <si>
    <t>котельная, СПб, ул. Трефолева, д. 2 лит. АИ</t>
  </si>
  <si>
    <t>8.</t>
  </si>
  <si>
    <t>Тепловая нагрузка по договорам, заключенным в рамках осуществления регулируемых видов деятельности</t>
  </si>
  <si>
    <t>9.</t>
  </si>
  <si>
    <t>Объем вырабатываемой регулируемой организацией тепловой энергии</t>
  </si>
  <si>
    <t>тыс.Гкал</t>
  </si>
  <si>
    <t>10.</t>
  </si>
  <si>
    <t>Объем покупаемой регулируемой организацией тепловой энергии</t>
  </si>
  <si>
    <t>11.</t>
  </si>
  <si>
    <t>Объем тепловой энергии, отпускаемой потребителям, по договорам, заключенным в рамках осуществления регулируемых видов деятельности</t>
  </si>
  <si>
    <t>11.1.</t>
  </si>
  <si>
    <t>Объем, определенный по приборам учета</t>
  </si>
  <si>
    <t>11.2.</t>
  </si>
  <si>
    <t>Объем, определенный расчетным путем (по нормативам потребления коммунальных услуг)</t>
  </si>
  <si>
    <t>12.</t>
  </si>
  <si>
    <t>Нормативы технологических потерь при передаче тепловой энергии, теплоносителя по тепловым сетям, утвержденных уполномоченным органом</t>
  </si>
  <si>
    <t>13.</t>
  </si>
  <si>
    <t>Фактический объем потерь при передаче тепловой энергии</t>
  </si>
  <si>
    <t>14.</t>
  </si>
  <si>
    <t>Среднесписочная численность основного производственного персонала</t>
  </si>
  <si>
    <t>(человек)</t>
  </si>
  <si>
    <t>15.</t>
  </si>
  <si>
    <t>Среднесписочная численность административно-управленческого персонала</t>
  </si>
  <si>
    <t>человек</t>
  </si>
  <si>
    <t>16.</t>
  </si>
  <si>
    <t>Удельный расход условного топлива на единицу тепловой энергии, отпускаемой в тепловую сеть с разбивкой по источникам тепловой энергии</t>
  </si>
  <si>
    <t>кг у.т./Гкал</t>
  </si>
  <si>
    <t>17.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</si>
  <si>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регулируемых видов деятельности</t>
  </si>
  <si>
    <t>тыс.кВт·ч/Гкал</t>
  </si>
  <si>
    <t>18.</t>
  </si>
  <si>
    <t>Удельный расход холодной воды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регулируемых видов деятельности</t>
  </si>
  <si>
    <t>куб.м/Гкал</t>
  </si>
  <si>
    <t>EndDataRow</t>
  </si>
  <si>
    <t xml:space="preserve">*  </t>
  </si>
  <si>
    <t xml:space="preserve">Информация раскрывается не позднее 30 дней со дня принятия соответствующего решения.  Если какой-либо из показателей отсутствует, в ячейку обязательную для заполнения следует ввести «0» (для числовых показателей) и «-» (для текстовых). </t>
  </si>
  <si>
    <t>СТ-ТС.20</t>
  </si>
  <si>
    <t xml:space="preserve">Информация об основных потребительских характеристиках регулируемых товаров и услуг *
</t>
  </si>
  <si>
    <t>№ п/п</t>
  </si>
  <si>
    <t>Наименование показателя</t>
  </si>
  <si>
    <t>Количество аварий на тепловых сетях (единиц на километр)</t>
  </si>
  <si>
    <t>Количество аварий на  источниках тепловой энергии 
(единиц на источник)</t>
  </si>
  <si>
    <t>Показатели надежности и качества, установленные в соответствии с законодательством Российской Федерации</t>
  </si>
  <si>
    <t>Значение показателя надежности объектов теплоснабжения, определяемого количеством прекращений подачи тепловой энергии в результате технологических нарушений на тепловых сетях на 1 км тепловых сетей в целом по теплоснабжающей организации</t>
  </si>
  <si>
    <t>Значение показателя надежности объектов теплоснабжения, определяемого количеством прекращений подачи тепловой энергии в результате технологических нарушений на источниках тепловой энергии на 1 Гкал/час установленной мощности</t>
  </si>
  <si>
    <t>Доля числа исполненных в срок договоров  о подключении  (технологическом присоединении)</t>
  </si>
  <si>
    <t xml:space="preserve">Средняя продолжительность рассмотрения заявок на подключение (технологическое присоединение) (дней)
</t>
  </si>
  <si>
    <t>Информация по форме раскрывается регулируемой организацией не позднее 30 календарных дней со дня направления годового бухгалтерского баланса в налоговые органы.</t>
  </si>
  <si>
    <t>Ссылки на публикации</t>
  </si>
  <si>
    <t>Публикация в печатном издании (форма СТ-ТС.20) :</t>
  </si>
  <si>
    <t>Наименование источника</t>
  </si>
  <si>
    <t>Дата размещения информации</t>
  </si>
  <si>
    <t>Номер печатного издания</t>
  </si>
  <si>
    <t>Дата печатного издания</t>
  </si>
  <si>
    <t>Размещение в сети Интернет:</t>
  </si>
  <si>
    <t>Адрес сайта в сети Интернет</t>
  </si>
  <si>
    <t>Сайт Комитета по тарифам Санкт-Петербурга</t>
  </si>
  <si>
    <t>http://www.tarifspb.ru</t>
  </si>
  <si>
    <t>Размещение в сети Интернет</t>
  </si>
  <si>
    <t>Реквизиты источника</t>
  </si>
  <si>
    <t>Сайт АО "АТЭК"</t>
  </si>
  <si>
    <t>http://atek.spb.ru/информация_теплоснабжение</t>
  </si>
  <si>
    <t>Добавить источник публикации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</si>
</sst>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5" x14ac:knownFonts="1">
    <font>
      <sz val="9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8"/>
      <color indexed="9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indexed="9"/>
      <name val="Tahoma"/>
      <family val="2"/>
      <charset val="204"/>
    </font>
    <font>
      <u/>
      <sz val="9"/>
      <color theme="1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1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2" fillId="0" borderId="0"/>
    <xf numFmtId="0" fontId="1" fillId="0" borderId="0"/>
    <xf numFmtId="0" fontId="12" fillId="0" borderId="0"/>
    <xf numFmtId="0" fontId="6" fillId="0" borderId="0"/>
    <xf numFmtId="165" fontId="14" fillId="0" borderId="0" applyFont="0" applyFill="0" applyBorder="0" applyAlignment="0" applyProtection="0"/>
  </cellStyleXfs>
  <cellXfs count="151">
    <xf numFmtId="0" fontId="0" fillId="0" borderId="0" xfId="0"/>
    <xf numFmtId="0" fontId="0" fillId="2" borderId="0" xfId="0" applyFill="1" applyBorder="1"/>
    <xf numFmtId="0" fontId="3" fillId="2" borderId="0" xfId="0" applyFont="1" applyFill="1" applyBorder="1"/>
    <xf numFmtId="0" fontId="0" fillId="2" borderId="0" xfId="0" applyFill="1"/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4" fillId="0" borderId="5" xfId="0" applyFont="1" applyBorder="1" applyAlignment="1">
      <alignment horizontal="right"/>
    </xf>
    <xf numFmtId="0" fontId="0" fillId="0" borderId="5" xfId="0" applyBorder="1"/>
    <xf numFmtId="0" fontId="0" fillId="2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Fill="1" applyAlignment="1" applyProtection="1">
      <alignment horizontal="center" vertical="top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0" fillId="0" borderId="0" xfId="0" applyFill="1" applyProtection="1"/>
    <xf numFmtId="0" fontId="7" fillId="3" borderId="14" xfId="1" applyFont="1" applyFill="1" applyBorder="1" applyAlignment="1" applyProtection="1">
      <alignment horizontal="center" vertical="center" wrapText="1"/>
    </xf>
    <xf numFmtId="0" fontId="0" fillId="0" borderId="15" xfId="0" applyNumberFormat="1" applyFill="1" applyBorder="1" applyAlignment="1" applyProtection="1">
      <alignment horizontal="left" vertical="center" wrapText="1"/>
    </xf>
    <xf numFmtId="0" fontId="0" fillId="0" borderId="15" xfId="0" applyNumberFormat="1" applyFill="1" applyBorder="1" applyAlignment="1" applyProtection="1">
      <alignment horizontal="center" vertical="center" wrapText="1"/>
    </xf>
    <xf numFmtId="4" fontId="0" fillId="4" borderId="16" xfId="0" applyNumberFormat="1" applyFill="1" applyBorder="1" applyAlignment="1" applyProtection="1">
      <alignment horizontal="right"/>
      <protection locked="0"/>
    </xf>
    <xf numFmtId="0" fontId="7" fillId="3" borderId="17" xfId="1" applyFont="1" applyFill="1" applyBorder="1" applyAlignment="1" applyProtection="1">
      <alignment horizontal="center" vertical="center" wrapText="1"/>
    </xf>
    <xf numFmtId="0" fontId="0" fillId="0" borderId="18" xfId="0" applyNumberFormat="1" applyFill="1" applyBorder="1" applyAlignment="1" applyProtection="1">
      <alignment horizontal="left" vertical="center" wrapText="1" indent="1"/>
    </xf>
    <xf numFmtId="0" fontId="0" fillId="0" borderId="18" xfId="0" applyNumberFormat="1" applyFill="1" applyBorder="1" applyAlignment="1" applyProtection="1">
      <alignment horizontal="center" vertical="center" wrapText="1"/>
    </xf>
    <xf numFmtId="4" fontId="0" fillId="4" borderId="19" xfId="0" applyNumberFormat="1" applyFill="1" applyBorder="1" applyAlignment="1" applyProtection="1">
      <alignment horizontal="right"/>
      <protection locked="0"/>
    </xf>
    <xf numFmtId="0" fontId="0" fillId="0" borderId="18" xfId="0" applyNumberFormat="1" applyFill="1" applyBorder="1" applyAlignment="1" applyProtection="1">
      <alignment horizontal="left" vertical="center" wrapText="1"/>
    </xf>
    <xf numFmtId="0" fontId="8" fillId="2" borderId="0" xfId="0" applyFont="1" applyFill="1" applyBorder="1"/>
    <xf numFmtId="0" fontId="10" fillId="0" borderId="0" xfId="2" applyFont="1" applyFill="1" applyBorder="1" applyAlignment="1" applyProtection="1"/>
    <xf numFmtId="0" fontId="7" fillId="3" borderId="20" xfId="1" applyFont="1" applyFill="1" applyBorder="1" applyAlignment="1" applyProtection="1">
      <alignment horizontal="center" vertical="center" wrapText="1"/>
    </xf>
    <xf numFmtId="4" fontId="0" fillId="4" borderId="18" xfId="0" applyNumberFormat="1" applyFill="1" applyBorder="1" applyAlignment="1" applyProtection="1">
      <alignment horizontal="left" vertical="center" indent="2"/>
      <protection locked="0"/>
    </xf>
    <xf numFmtId="0" fontId="7" fillId="3" borderId="21" xfId="1" applyFont="1" applyFill="1" applyBorder="1" applyAlignment="1" applyProtection="1">
      <alignment horizontal="center" vertical="center" wrapText="1"/>
    </xf>
    <xf numFmtId="0" fontId="0" fillId="0" borderId="18" xfId="0" applyNumberFormat="1" applyFill="1" applyBorder="1" applyAlignment="1" applyProtection="1">
      <alignment horizontal="left" vertical="center" wrapText="1" indent="3"/>
    </xf>
    <xf numFmtId="4" fontId="0" fillId="4" borderId="19" xfId="0" applyNumberFormat="1" applyFill="1" applyBorder="1" applyAlignment="1" applyProtection="1">
      <alignment horizontal="center" wrapText="1"/>
      <protection locked="0"/>
    </xf>
    <xf numFmtId="4" fontId="0" fillId="4" borderId="19" xfId="0" applyNumberFormat="1" applyFill="1" applyBorder="1" applyAlignment="1" applyProtection="1">
      <alignment horizontal="right" vertical="center"/>
      <protection locked="0"/>
    </xf>
    <xf numFmtId="0" fontId="10" fillId="5" borderId="22" xfId="2" applyFont="1" applyFill="1" applyBorder="1" applyAlignment="1" applyProtection="1">
      <alignment horizontal="center" vertical="top" wrapText="1"/>
      <protection locked="0"/>
    </xf>
    <xf numFmtId="0" fontId="10" fillId="5" borderId="23" xfId="2" applyFont="1" applyFill="1" applyBorder="1" applyAlignment="1" applyProtection="1">
      <alignment horizontal="center" vertical="top" wrapText="1"/>
      <protection locked="0"/>
    </xf>
    <xf numFmtId="0" fontId="10" fillId="5" borderId="24" xfId="2" applyFont="1" applyFill="1" applyBorder="1" applyAlignment="1" applyProtection="1">
      <alignment horizontal="center" vertical="top" wrapText="1"/>
      <protection locked="0"/>
    </xf>
    <xf numFmtId="0" fontId="0" fillId="0" borderId="18" xfId="0" applyNumberFormat="1" applyFill="1" applyBorder="1" applyAlignment="1" applyProtection="1">
      <alignment horizontal="left" vertical="center" wrapText="1" indent="2"/>
    </xf>
    <xf numFmtId="4" fontId="0" fillId="4" borderId="18" xfId="0" applyNumberFormat="1" applyFill="1" applyBorder="1" applyAlignment="1" applyProtection="1">
      <alignment horizontal="left" indent="1"/>
      <protection locked="0"/>
    </xf>
    <xf numFmtId="0" fontId="7" fillId="3" borderId="20" xfId="1" applyFont="1" applyFill="1" applyBorder="1" applyAlignment="1" applyProtection="1">
      <alignment horizontal="center" vertical="center" wrapText="1"/>
    </xf>
    <xf numFmtId="0" fontId="0" fillId="4" borderId="18" xfId="0" applyNumberFormat="1" applyFill="1" applyBorder="1" applyAlignment="1" applyProtection="1">
      <alignment horizontal="left" vertical="center" wrapText="1" indent="1"/>
      <protection locked="0"/>
    </xf>
    <xf numFmtId="164" fontId="0" fillId="4" borderId="19" xfId="0" applyNumberFormat="1" applyFill="1" applyBorder="1" applyAlignment="1" applyProtection="1">
      <alignment horizontal="right" vertical="center"/>
      <protection locked="0"/>
    </xf>
    <xf numFmtId="0" fontId="7" fillId="3" borderId="25" xfId="1" applyFont="1" applyFill="1" applyBorder="1" applyAlignment="1" applyProtection="1">
      <alignment horizontal="center" vertical="center" wrapText="1"/>
    </xf>
    <xf numFmtId="0" fontId="0" fillId="0" borderId="26" xfId="0" applyNumberFormat="1" applyFill="1" applyBorder="1" applyAlignment="1" applyProtection="1">
      <alignment horizontal="left" vertical="center" wrapText="1"/>
    </xf>
    <xf numFmtId="0" fontId="0" fillId="0" borderId="26" xfId="0" applyNumberFormat="1" applyFill="1" applyBorder="1" applyAlignment="1" applyProtection="1">
      <alignment horizontal="center" vertical="center" wrapText="1"/>
    </xf>
    <xf numFmtId="4" fontId="0" fillId="4" borderId="27" xfId="0" applyNumberFormat="1" applyFill="1" applyBorder="1" applyAlignment="1" applyProtection="1">
      <alignment horizontal="right" vertical="center"/>
      <protection locked="0"/>
    </xf>
    <xf numFmtId="0" fontId="0" fillId="0" borderId="0" xfId="0" applyFill="1" applyBorder="1" applyProtection="1"/>
    <xf numFmtId="0" fontId="7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left"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0" xfId="0" applyFill="1"/>
    <xf numFmtId="0" fontId="8" fillId="2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 applyProtection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vertical="top" wrapText="1"/>
    </xf>
    <xf numFmtId="0" fontId="0" fillId="0" borderId="7" xfId="0" applyNumberFormat="1" applyFill="1" applyBorder="1" applyAlignment="1" applyProtection="1">
      <alignment horizontal="left" vertical="top" wrapText="1"/>
    </xf>
    <xf numFmtId="0" fontId="0" fillId="0" borderId="14" xfId="0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left" vertical="center" wrapText="1"/>
    </xf>
    <xf numFmtId="4" fontId="0" fillId="4" borderId="16" xfId="0" applyNumberFormat="1" applyFill="1" applyBorder="1" applyAlignment="1" applyProtection="1">
      <alignment horizontal="right" vertical="center" wrapText="1"/>
      <protection locked="0"/>
    </xf>
    <xf numFmtId="0" fontId="0" fillId="0" borderId="17" xfId="0" applyFill="1" applyBorder="1" applyAlignment="1" applyProtection="1">
      <alignment horizontal="center" vertical="center" wrapText="1"/>
    </xf>
    <xf numFmtId="0" fontId="0" fillId="0" borderId="18" xfId="0" applyFill="1" applyBorder="1" applyAlignment="1" applyProtection="1">
      <alignment horizontal="left" vertical="center" wrapText="1"/>
    </xf>
    <xf numFmtId="4" fontId="0" fillId="4" borderId="19" xfId="0" applyNumberFormat="1" applyFill="1" applyBorder="1" applyAlignment="1" applyProtection="1">
      <alignment horizontal="right" vertical="center" wrapText="1"/>
      <protection locked="0"/>
    </xf>
    <xf numFmtId="0" fontId="0" fillId="0" borderId="33" xfId="0" applyBorder="1"/>
    <xf numFmtId="0" fontId="0" fillId="0" borderId="19" xfId="0" applyNumberFormat="1" applyFill="1" applyBorder="1" applyAlignment="1" applyProtection="1">
      <alignment horizontal="left" vertical="top" wrapText="1"/>
    </xf>
    <xf numFmtId="0" fontId="0" fillId="0" borderId="34" xfId="0" applyFill="1" applyBorder="1" applyAlignment="1" applyProtection="1">
      <alignment horizontal="center" vertical="center" wrapText="1"/>
    </xf>
    <xf numFmtId="4" fontId="0" fillId="4" borderId="35" xfId="0" applyNumberFormat="1" applyFill="1" applyBorder="1" applyAlignment="1" applyProtection="1">
      <alignment horizontal="right" vertical="center" wrapText="1"/>
      <protection locked="0"/>
    </xf>
    <xf numFmtId="0" fontId="8" fillId="2" borderId="0" xfId="0" applyFont="1" applyFill="1" applyBorder="1" applyAlignment="1">
      <alignment horizontal="left" vertical="top"/>
    </xf>
    <xf numFmtId="0" fontId="10" fillId="0" borderId="0" xfId="2" applyFont="1" applyFill="1" applyBorder="1" applyAlignment="1" applyProtection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5" xfId="0" applyFill="1" applyBorder="1" applyAlignment="1" applyProtection="1">
      <alignment horizontal="center" vertical="center" wrapText="1"/>
    </xf>
    <xf numFmtId="0" fontId="0" fillId="0" borderId="26" xfId="0" applyFill="1" applyBorder="1" applyAlignment="1" applyProtection="1">
      <alignment horizontal="left" vertical="center" wrapText="1"/>
    </xf>
    <xf numFmtId="4" fontId="0" fillId="4" borderId="27" xfId="0" applyNumberFormat="1" applyFill="1" applyBorder="1" applyAlignment="1" applyProtection="1">
      <alignment horizontal="right" vertical="center" wrapText="1"/>
      <protection locked="0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Fill="1" applyAlignment="1" applyProtection="1">
      <alignment horizontal="left" vertical="top"/>
    </xf>
    <xf numFmtId="0" fontId="0" fillId="0" borderId="7" xfId="0" applyFill="1" applyBorder="1" applyAlignment="1" applyProtection="1">
      <alignment horizontal="center" vertical="top" wrapText="1"/>
      <protection locked="0"/>
    </xf>
    <xf numFmtId="4" fontId="0" fillId="0" borderId="7" xfId="0" applyNumberForma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7" fillId="0" borderId="0" xfId="2" applyFont="1" applyFill="1" applyBorder="1" applyAlignment="1" applyProtection="1">
      <alignment horizontal="right" vertical="top"/>
    </xf>
    <xf numFmtId="0" fontId="7" fillId="0" borderId="0" xfId="2" applyFont="1" applyFill="1" applyBorder="1" applyAlignment="1" applyProtection="1">
      <alignment horizontal="left" vertical="top" wrapText="1"/>
    </xf>
    <xf numFmtId="0" fontId="7" fillId="0" borderId="0" xfId="2" applyFont="1" applyFill="1" applyBorder="1" applyAlignment="1" applyProtection="1">
      <alignment wrapText="1"/>
    </xf>
    <xf numFmtId="0" fontId="8" fillId="2" borderId="0" xfId="0" applyFont="1" applyFill="1"/>
    <xf numFmtId="0" fontId="0" fillId="2" borderId="11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4" fillId="0" borderId="36" xfId="3" applyFont="1" applyFill="1" applyBorder="1" applyAlignment="1" applyProtection="1">
      <alignment horizontal="center" vertical="center" wrapText="1"/>
    </xf>
    <xf numFmtId="0" fontId="4" fillId="0" borderId="37" xfId="3" applyNumberFormat="1" applyFont="1" applyFill="1" applyBorder="1" applyAlignment="1" applyProtection="1">
      <alignment vertical="center" wrapText="1"/>
      <protection locked="0"/>
    </xf>
    <xf numFmtId="0" fontId="4" fillId="0" borderId="38" xfId="3" applyNumberFormat="1" applyFont="1" applyFill="1" applyBorder="1" applyAlignment="1" applyProtection="1">
      <alignment vertical="center" wrapText="1"/>
      <protection locked="0"/>
    </xf>
    <xf numFmtId="0" fontId="2" fillId="0" borderId="21" xfId="3" applyFill="1" applyBorder="1" applyAlignment="1" applyProtection="1">
      <alignment horizontal="center" vertical="center" wrapText="1"/>
    </xf>
    <xf numFmtId="0" fontId="11" fillId="0" borderId="39" xfId="3" applyNumberFormat="1" applyFont="1" applyFill="1" applyBorder="1" applyAlignment="1" applyProtection="1">
      <alignment horizontal="center" vertical="center" wrapText="1"/>
      <protection locked="0"/>
    </xf>
    <xf numFmtId="14" fontId="11" fillId="0" borderId="39" xfId="3" applyNumberFormat="1" applyFont="1" applyFill="1" applyBorder="1" applyAlignment="1" applyProtection="1">
      <alignment horizontal="center" vertical="center" wrapText="1"/>
      <protection locked="0"/>
    </xf>
    <xf numFmtId="14" fontId="11" fillId="0" borderId="40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31" xfId="3" applyFill="1" applyBorder="1" applyAlignment="1" applyProtection="1">
      <alignment horizontal="center" vertical="center" wrapText="1"/>
    </xf>
    <xf numFmtId="0" fontId="2" fillId="4" borderId="41" xfId="3" applyNumberFormat="1" applyFill="1" applyBorder="1" applyAlignment="1" applyProtection="1">
      <alignment horizontal="left" vertical="center" wrapText="1"/>
      <protection locked="0"/>
    </xf>
    <xf numFmtId="14" fontId="2" fillId="4" borderId="41" xfId="3" applyNumberFormat="1" applyFill="1" applyBorder="1" applyAlignment="1" applyProtection="1">
      <alignment horizontal="center" vertical="center"/>
      <protection locked="0"/>
    </xf>
    <xf numFmtId="0" fontId="2" fillId="4" borderId="41" xfId="3" applyNumberFormat="1" applyFill="1" applyBorder="1" applyAlignment="1" applyProtection="1">
      <alignment horizontal="center" vertical="center"/>
      <protection locked="0"/>
    </xf>
    <xf numFmtId="14" fontId="2" fillId="4" borderId="42" xfId="3" applyNumberFormat="1" applyFill="1" applyBorder="1" applyAlignment="1" applyProtection="1">
      <alignment horizontal="center" vertical="center"/>
      <protection locked="0"/>
    </xf>
    <xf numFmtId="0" fontId="2" fillId="0" borderId="43" xfId="3" applyFill="1" applyBorder="1" applyAlignment="1" applyProtection="1">
      <alignment horizontal="center" vertical="center" wrapText="1"/>
    </xf>
    <xf numFmtId="0" fontId="2" fillId="0" borderId="43" xfId="3" applyNumberFormat="1" applyFill="1" applyBorder="1" applyAlignment="1" applyProtection="1">
      <alignment horizontal="center" vertical="center" wrapText="1"/>
    </xf>
    <xf numFmtId="14" fontId="0" fillId="0" borderId="43" xfId="0" applyNumberFormat="1" applyFill="1" applyBorder="1" applyAlignment="1" applyProtection="1">
      <alignment horizontal="right"/>
    </xf>
    <xf numFmtId="0" fontId="0" fillId="0" borderId="43" xfId="0" applyNumberFormat="1" applyFill="1" applyBorder="1" applyAlignment="1" applyProtection="1">
      <alignment horizontal="left" vertical="center"/>
    </xf>
    <xf numFmtId="14" fontId="11" fillId="0" borderId="23" xfId="3" applyNumberFormat="1" applyFont="1" applyFill="1" applyBorder="1" applyAlignment="1" applyProtection="1">
      <alignment horizontal="center" vertical="center" wrapText="1"/>
      <protection locked="0"/>
    </xf>
    <xf numFmtId="14" fontId="11" fillId="0" borderId="44" xfId="3" applyNumberFormat="1" applyFont="1" applyFill="1" applyBorder="1" applyAlignment="1" applyProtection="1">
      <alignment horizontal="center" vertical="center" wrapText="1"/>
      <protection locked="0"/>
    </xf>
    <xf numFmtId="0" fontId="2" fillId="6" borderId="41" xfId="3" applyNumberFormat="1" applyFill="1" applyBorder="1" applyAlignment="1" applyProtection="1">
      <alignment horizontal="center" vertical="center" wrapText="1"/>
    </xf>
    <xf numFmtId="14" fontId="0" fillId="7" borderId="41" xfId="0" applyNumberFormat="1" applyFill="1" applyBorder="1" applyAlignment="1" applyProtection="1">
      <alignment horizontal="center" vertical="center"/>
      <protection locked="0"/>
    </xf>
    <xf numFmtId="0" fontId="0" fillId="6" borderId="45" xfId="0" applyNumberFormat="1" applyFill="1" applyBorder="1" applyAlignment="1" applyProtection="1">
      <alignment horizontal="left" vertical="center"/>
    </xf>
    <xf numFmtId="0" fontId="0" fillId="6" borderId="46" xfId="0" applyNumberFormat="1" applyFill="1" applyBorder="1" applyAlignment="1" applyProtection="1">
      <alignment horizontal="left" vertical="center"/>
    </xf>
    <xf numFmtId="0" fontId="0" fillId="7" borderId="47" xfId="0" applyNumberFormat="1" applyFill="1" applyBorder="1" applyAlignment="1" applyProtection="1">
      <alignment horizontal="left" vertical="center" wrapText="1"/>
      <protection locked="0"/>
    </xf>
    <xf numFmtId="0" fontId="0" fillId="7" borderId="43" xfId="0" applyNumberFormat="1" applyFill="1" applyBorder="1" applyAlignment="1" applyProtection="1">
      <alignment horizontal="left" vertical="center" wrapText="1"/>
      <protection locked="0"/>
    </xf>
    <xf numFmtId="0" fontId="0" fillId="7" borderId="48" xfId="0" applyNumberFormat="1" applyFill="1" applyBorder="1" applyAlignment="1" applyProtection="1">
      <alignment horizontal="left" vertical="center" wrapText="1"/>
      <protection locked="0"/>
    </xf>
    <xf numFmtId="0" fontId="2" fillId="0" borderId="20" xfId="3" applyFill="1" applyBorder="1" applyAlignment="1" applyProtection="1">
      <alignment horizontal="center" vertical="center" wrapText="1"/>
    </xf>
    <xf numFmtId="14" fontId="11" fillId="0" borderId="49" xfId="3" applyNumberFormat="1" applyFont="1" applyFill="1" applyBorder="1" applyAlignment="1" applyProtection="1">
      <alignment horizontal="center" vertical="center" wrapText="1"/>
      <protection locked="0"/>
    </xf>
    <xf numFmtId="14" fontId="11" fillId="0" borderId="35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34" xfId="3" applyFill="1" applyBorder="1" applyAlignment="1" applyProtection="1">
      <alignment horizontal="center" vertical="center" wrapText="1"/>
    </xf>
    <xf numFmtId="0" fontId="0" fillId="7" borderId="39" xfId="0" applyNumberFormat="1" applyFill="1" applyBorder="1" applyAlignment="1" applyProtection="1">
      <alignment horizontal="left" vertical="center" wrapText="1" indent="1"/>
      <protection locked="0"/>
    </xf>
    <xf numFmtId="14" fontId="0" fillId="7" borderId="39" xfId="0" applyNumberFormat="1" applyFill="1" applyBorder="1" applyAlignment="1" applyProtection="1">
      <alignment horizontal="center" vertical="center"/>
      <protection locked="0"/>
    </xf>
    <xf numFmtId="0" fontId="0" fillId="7" borderId="50" xfId="0" applyNumberFormat="1" applyFill="1" applyBorder="1" applyAlignment="1" applyProtection="1">
      <alignment horizontal="center" vertical="center"/>
      <protection locked="0"/>
    </xf>
    <xf numFmtId="0" fontId="0" fillId="7" borderId="44" xfId="0" applyNumberFormat="1" applyFill="1" applyBorder="1" applyAlignment="1" applyProtection="1">
      <alignment horizontal="center" vertical="center"/>
      <protection locked="0"/>
    </xf>
    <xf numFmtId="0" fontId="10" fillId="5" borderId="11" xfId="2" applyFont="1" applyFill="1" applyBorder="1" applyAlignment="1" applyProtection="1">
      <alignment horizontal="center" vertical="top" wrapText="1"/>
      <protection locked="0"/>
    </xf>
    <xf numFmtId="0" fontId="10" fillId="5" borderId="12" xfId="2" applyFont="1" applyFill="1" applyBorder="1" applyAlignment="1" applyProtection="1">
      <alignment horizontal="left" vertical="top" wrapText="1"/>
      <protection locked="0"/>
    </xf>
    <xf numFmtId="0" fontId="10" fillId="5" borderId="12" xfId="2" applyFont="1" applyFill="1" applyBorder="1" applyAlignment="1" applyProtection="1">
      <alignment horizontal="center" vertical="top" wrapText="1"/>
      <protection locked="0"/>
    </xf>
    <xf numFmtId="0" fontId="10" fillId="5" borderId="13" xfId="2" applyFont="1" applyFill="1" applyBorder="1" applyAlignment="1" applyProtection="1">
      <alignment horizontal="center" vertical="top" wrapText="1"/>
      <protection locked="0"/>
    </xf>
  </cellXfs>
  <cellStyles count="9">
    <cellStyle name="Гиперссылка" xfId="2" builtinId="8"/>
    <cellStyle name="Обычный" xfId="0" builtinId="0"/>
    <cellStyle name="Обычный 12 2" xfId="4"/>
    <cellStyle name="Обычный 2" xfId="5"/>
    <cellStyle name="Обычный 2 2" xfId="6"/>
    <cellStyle name="Обычный 3" xfId="7"/>
    <cellStyle name="Обычный 4" xfId="3"/>
    <cellStyle name="Обычный_Мониторинг по тарифам ТОWRK_BU" xfId="1"/>
    <cellStyle name="Финансовый 3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/&#1040;&#1085;&#1103;%20&#1060;&#1069;&#1054;/&#1050;&#1086;&#1084;&#1080;&#1090;&#1077;&#1090;/&#1096;&#1072;&#1073;&#1083;&#1086;&#1085;&#1099;%20&#1085;&#1072;%20&#1079;&#1072;&#1075;&#1088;&#1091;&#1079;&#1082;&#1091;/2017/04/WARM.OPENINFO.BALANCE.4.178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heet"/>
      <sheetName val="RSheet"/>
      <sheetName val="SheetOrgReestr"/>
      <sheetName val="OrgReestrTemp"/>
      <sheetName val="Инструкция"/>
      <sheetName val="Титульный"/>
      <sheetName val="СТ-ТС.19"/>
      <sheetName val="СТ-ТС.20"/>
      <sheetName val="Ссылки на публикации"/>
      <sheetName val="Проверка"/>
    </sheetNames>
    <sheetDataSet>
      <sheetData sheetId="0">
        <row r="1">
          <cell r="C1" t="str">
            <v>WARM.OPENINFO.BALANCE.4.178</v>
          </cell>
        </row>
        <row r="2">
          <cell r="C2" t="str">
            <v>WARM.OPENINFO.BALANCE.4.178</v>
          </cell>
          <cell r="G2" t="str">
            <v>План</v>
          </cell>
          <cell r="L2" t="str">
            <v>На официальном сайте организации</v>
          </cell>
          <cell r="M2" t="str">
            <v>газ природный по регулируемой цене</v>
          </cell>
          <cell r="O2" t="str">
            <v>Вестник Комитета по тарифам Санкт-Петербурга</v>
          </cell>
          <cell r="P2" t="str">
            <v>торги/аукционы</v>
          </cell>
        </row>
        <row r="3">
          <cell r="C3" t="str">
            <v>Итоги финансово-хозяйственной деятельности за год</v>
          </cell>
          <cell r="G3" t="str">
            <v>Факт</v>
          </cell>
          <cell r="L3" t="str">
            <v>На сайте регулирующего органа</v>
          </cell>
          <cell r="M3" t="str">
            <v>газ природный по нерегулируемой цене</v>
          </cell>
          <cell r="P3" t="str">
            <v>прямые договора без торгов</v>
          </cell>
        </row>
        <row r="4">
          <cell r="C4" t="str">
            <v>Версия 1.2</v>
          </cell>
          <cell r="M4" t="str">
            <v>газ сжиженный</v>
          </cell>
          <cell r="P4" t="str">
            <v>прочее</v>
          </cell>
        </row>
        <row r="5">
          <cell r="M5" t="str">
            <v>газовый конденсат</v>
          </cell>
        </row>
        <row r="6">
          <cell r="M6" t="str">
            <v>гшз</v>
          </cell>
        </row>
        <row r="7">
          <cell r="M7" t="str">
            <v>мазут</v>
          </cell>
        </row>
        <row r="8">
          <cell r="M8" t="str">
            <v>нефть</v>
          </cell>
        </row>
        <row r="9">
          <cell r="M9" t="str">
            <v>дизельное топливо</v>
          </cell>
        </row>
        <row r="10">
          <cell r="M10" t="str">
            <v>уголь бурый</v>
          </cell>
        </row>
        <row r="11">
          <cell r="M11" t="str">
            <v>уголь каменный</v>
          </cell>
        </row>
        <row r="12">
          <cell r="M12" t="str">
            <v>торф</v>
          </cell>
        </row>
        <row r="13">
          <cell r="M13" t="str">
            <v>дрова</v>
          </cell>
        </row>
        <row r="14">
          <cell r="M14" t="str">
            <v>опил</v>
          </cell>
        </row>
        <row r="15">
          <cell r="M15" t="str">
            <v>отходы березовые</v>
          </cell>
        </row>
        <row r="16">
          <cell r="M16" t="str">
            <v>отходы осиновые</v>
          </cell>
        </row>
        <row r="17">
          <cell r="M17" t="str">
            <v>печное топливо</v>
          </cell>
        </row>
        <row r="18">
          <cell r="M18" t="str">
            <v>пилеты</v>
          </cell>
        </row>
        <row r="19">
          <cell r="M19" t="str">
            <v>смола</v>
          </cell>
        </row>
        <row r="20">
          <cell r="M20" t="str">
            <v>щепа</v>
          </cell>
        </row>
        <row r="21">
          <cell r="M21" t="str">
            <v>горючий сланец</v>
          </cell>
        </row>
        <row r="22">
          <cell r="M22" t="str">
            <v>керосин</v>
          </cell>
        </row>
        <row r="23">
          <cell r="M23" t="str">
            <v>кислородно-водородная смесь</v>
          </cell>
        </row>
        <row r="24">
          <cell r="M24" t="str">
            <v>электроэнергия (НН)</v>
          </cell>
        </row>
        <row r="25">
          <cell r="M25" t="str">
            <v>электроэнергия (СН1)</v>
          </cell>
        </row>
        <row r="26">
          <cell r="M26" t="str">
            <v>электроэнергия (СН2)</v>
          </cell>
        </row>
        <row r="27">
          <cell r="M27" t="str">
            <v>электроэнергия (ВН)</v>
          </cell>
        </row>
        <row r="28">
          <cell r="M28" t="str">
            <v>мощность</v>
          </cell>
        </row>
        <row r="29">
          <cell r="M29" t="str">
            <v>прочее</v>
          </cell>
        </row>
      </sheetData>
      <sheetData sheetId="1"/>
      <sheetData sheetId="2"/>
      <sheetData sheetId="3"/>
      <sheetData sheetId="4"/>
      <sheetData sheetId="5">
        <row r="1">
          <cell r="A1">
            <v>26641633</v>
          </cell>
        </row>
        <row r="14">
          <cell r="F14" t="str">
            <v>АО "АТЭК"</v>
          </cell>
        </row>
        <row r="18">
          <cell r="F18" t="str">
            <v>Факт</v>
          </cell>
        </row>
        <row r="20">
          <cell r="F20" t="str">
            <v>Производство тепловой энергии, Передача тепловой энергии</v>
          </cell>
        </row>
        <row r="23">
          <cell r="F23">
            <v>2016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09">
    <pageSetUpPr fitToPage="1"/>
  </sheetPr>
  <dimension ref="A1:N76"/>
  <sheetViews>
    <sheetView showGridLines="0" tabSelected="1" view="pageBreakPreview" topLeftCell="C4" zoomScale="60" zoomScaleNormal="70" workbookViewId="0">
      <selection activeCell="V39" sqref="V39"/>
    </sheetView>
  </sheetViews>
  <sheetFormatPr defaultRowHeight="11.25" x14ac:dyDescent="0.15"/>
  <cols>
    <col min="1" max="2" width="8.140625" style="3" hidden="1" customWidth="1"/>
    <col min="3" max="3" width="9" style="63" bestFit="1" customWidth="1"/>
    <col min="5" max="5" width="8.5703125" customWidth="1"/>
    <col min="6" max="6" width="78.5703125" customWidth="1"/>
    <col min="7" max="7" width="12.85546875" customWidth="1"/>
    <col min="8" max="8" width="16.7109375" customWidth="1"/>
  </cols>
  <sheetData>
    <row r="1" spans="1:14" s="3" customFormat="1" ht="32.25" hidden="1" customHeight="1" x14ac:dyDescent="0.15">
      <c r="A1" s="1">
        <f>ID</f>
        <v>26641633</v>
      </c>
      <c r="B1" s="1"/>
      <c r="C1" s="1"/>
      <c r="D1" s="1"/>
      <c r="E1" s="2"/>
      <c r="F1" s="2"/>
      <c r="G1" s="2"/>
      <c r="H1" s="1"/>
    </row>
    <row r="2" spans="1:14" s="3" customFormat="1" ht="32.25" hidden="1" customHeight="1" x14ac:dyDescent="0.15">
      <c r="A2" s="1"/>
      <c r="B2" s="1"/>
      <c r="C2" s="1"/>
    </row>
    <row r="3" spans="1:14" s="3" customFormat="1" ht="32.25" hidden="1" customHeight="1" x14ac:dyDescent="0.15">
      <c r="A3" s="1"/>
      <c r="B3" s="1"/>
      <c r="C3" s="1"/>
      <c r="D3" s="1"/>
      <c r="E3" s="1"/>
      <c r="F3" s="1"/>
      <c r="G3" s="1"/>
      <c r="H3" s="1"/>
    </row>
    <row r="4" spans="1:14" x14ac:dyDescent="0.15">
      <c r="A4" s="1"/>
      <c r="B4" s="1"/>
      <c r="C4" s="4"/>
      <c r="D4" s="5"/>
      <c r="E4" s="6"/>
      <c r="F4" s="6"/>
      <c r="G4" s="6"/>
      <c r="H4" s="6"/>
      <c r="I4" s="7" t="str">
        <f>FORMID</f>
        <v>WARM.OPENINFO.BALANCE.4.178</v>
      </c>
    </row>
    <row r="5" spans="1:14" x14ac:dyDescent="0.15">
      <c r="A5" s="1"/>
      <c r="B5" s="1"/>
      <c r="C5" s="4"/>
      <c r="D5" s="8"/>
      <c r="E5" s="9"/>
      <c r="F5" s="9"/>
      <c r="G5" s="9"/>
      <c r="H5" s="9"/>
      <c r="I5" s="10" t="s">
        <v>0</v>
      </c>
    </row>
    <row r="6" spans="1:14" ht="12" thickBot="1" x14ac:dyDescent="0.2">
      <c r="A6" s="1"/>
      <c r="B6" s="1"/>
      <c r="C6" s="4"/>
      <c r="D6" s="8"/>
      <c r="E6" s="9"/>
      <c r="F6" s="9"/>
      <c r="G6" s="9"/>
      <c r="H6" s="9"/>
      <c r="I6" s="11"/>
    </row>
    <row r="7" spans="1:14" s="19" customFormat="1" ht="30" customHeight="1" x14ac:dyDescent="0.15">
      <c r="A7" s="12"/>
      <c r="B7" s="12"/>
      <c r="C7" s="13"/>
      <c r="D7" s="14"/>
      <c r="E7" s="15" t="s">
        <v>1</v>
      </c>
      <c r="F7" s="16"/>
      <c r="G7" s="16"/>
      <c r="H7" s="17"/>
      <c r="I7" s="18"/>
      <c r="K7" s="20"/>
      <c r="L7" s="20"/>
      <c r="M7" s="20"/>
      <c r="N7" s="20"/>
    </row>
    <row r="8" spans="1:14" s="19" customFormat="1" ht="15" customHeight="1" x14ac:dyDescent="0.15">
      <c r="A8" s="12"/>
      <c r="B8" s="12"/>
      <c r="C8" s="13"/>
      <c r="D8" s="14"/>
      <c r="E8" s="21" t="str">
        <f>COMPANY</f>
        <v>АО "АТЭК"</v>
      </c>
      <c r="F8" s="22"/>
      <c r="G8" s="22"/>
      <c r="H8" s="23"/>
      <c r="I8" s="18"/>
      <c r="K8" s="20"/>
      <c r="L8" s="20"/>
      <c r="M8" s="20"/>
      <c r="N8" s="20"/>
    </row>
    <row r="9" spans="1:14" s="19" customFormat="1" ht="15" customHeight="1" x14ac:dyDescent="0.15">
      <c r="A9" s="12"/>
      <c r="B9" s="12"/>
      <c r="C9" s="13"/>
      <c r="D9" s="14"/>
      <c r="E9" s="21" t="str">
        <f>KIND_ACTIVITY</f>
        <v>Производство тепловой энергии, Передача тепловой энергии</v>
      </c>
      <c r="F9" s="22"/>
      <c r="G9" s="22"/>
      <c r="H9" s="23"/>
      <c r="I9" s="18"/>
      <c r="K9" s="20"/>
      <c r="L9" s="20"/>
      <c r="M9" s="20"/>
      <c r="N9" s="20"/>
    </row>
    <row r="10" spans="1:14" ht="15" customHeight="1" thickBot="1" x14ac:dyDescent="0.2">
      <c r="A10" s="1"/>
      <c r="B10" s="1"/>
      <c r="C10" s="4"/>
      <c r="D10" s="8"/>
      <c r="E10" s="24" t="str">
        <f>"за " &amp;YEAR_PERIOD&amp;" год"</f>
        <v>за 2016 год</v>
      </c>
      <c r="F10" s="25"/>
      <c r="G10" s="25"/>
      <c r="H10" s="26"/>
      <c r="I10" s="11"/>
      <c r="K10" s="27"/>
      <c r="L10" s="27"/>
      <c r="M10" s="27"/>
      <c r="N10" s="27"/>
    </row>
    <row r="11" spans="1:14" x14ac:dyDescent="0.15">
      <c r="A11" s="1"/>
      <c r="B11" s="1"/>
      <c r="C11" s="4"/>
      <c r="D11" s="8"/>
      <c r="E11" s="9"/>
      <c r="F11" s="9"/>
      <c r="G11" s="9"/>
      <c r="H11" s="9"/>
      <c r="I11" s="11"/>
      <c r="K11" s="27"/>
      <c r="L11" s="27"/>
      <c r="M11" s="27"/>
      <c r="N11" s="27"/>
    </row>
    <row r="12" spans="1:14" ht="12" thickBot="1" x14ac:dyDescent="0.2">
      <c r="A12" s="2" t="s">
        <v>2</v>
      </c>
      <c r="B12" s="1"/>
      <c r="C12" s="4"/>
      <c r="D12" s="8"/>
      <c r="E12" s="9"/>
      <c r="F12" s="9"/>
      <c r="G12" s="9"/>
      <c r="H12" s="9"/>
      <c r="I12" s="11"/>
      <c r="K12" s="27"/>
      <c r="L12" s="27"/>
      <c r="M12" s="27"/>
      <c r="N12" s="27"/>
    </row>
    <row r="13" spans="1:14" ht="15" customHeight="1" x14ac:dyDescent="0.15">
      <c r="A13" s="1"/>
      <c r="B13" s="1"/>
      <c r="C13" s="4"/>
      <c r="D13" s="8"/>
      <c r="E13" s="28" t="s">
        <v>3</v>
      </c>
      <c r="F13" s="29" t="s">
        <v>4</v>
      </c>
      <c r="G13" s="30" t="s">
        <v>5</v>
      </c>
      <c r="H13" s="31">
        <v>61471.824780000003</v>
      </c>
      <c r="I13" s="11"/>
      <c r="K13" s="27"/>
      <c r="L13" s="27"/>
      <c r="M13" s="27"/>
      <c r="N13" s="27"/>
    </row>
    <row r="14" spans="1:14" ht="15" customHeight="1" x14ac:dyDescent="0.15">
      <c r="A14" s="1"/>
      <c r="B14" s="1"/>
      <c r="C14" s="4"/>
      <c r="D14" s="8"/>
      <c r="E14" s="32"/>
      <c r="F14" s="33" t="s">
        <v>6</v>
      </c>
      <c r="G14" s="34" t="s">
        <v>5</v>
      </c>
      <c r="H14" s="35">
        <v>53146.145267145002</v>
      </c>
      <c r="I14" s="11"/>
      <c r="K14" s="27"/>
      <c r="L14" s="27"/>
      <c r="M14" s="27"/>
      <c r="N14" s="27"/>
    </row>
    <row r="15" spans="1:14" ht="15" customHeight="1" x14ac:dyDescent="0.15">
      <c r="A15" s="1"/>
      <c r="B15" s="1"/>
      <c r="C15" s="4"/>
      <c r="D15" s="8"/>
      <c r="E15" s="32"/>
      <c r="F15" s="33" t="s">
        <v>7</v>
      </c>
      <c r="G15" s="34" t="s">
        <v>5</v>
      </c>
      <c r="H15" s="35">
        <v>8325.6795128550002</v>
      </c>
      <c r="I15" s="11"/>
      <c r="K15" s="27"/>
      <c r="L15" s="27"/>
      <c r="M15" s="27"/>
      <c r="N15" s="27"/>
    </row>
    <row r="16" spans="1:14" ht="15" customHeight="1" x14ac:dyDescent="0.15">
      <c r="A16" s="1"/>
      <c r="B16" s="1"/>
      <c r="C16" s="4"/>
      <c r="D16" s="8"/>
      <c r="E16" s="32"/>
      <c r="F16" s="33" t="s">
        <v>8</v>
      </c>
      <c r="G16" s="34" t="s">
        <v>5</v>
      </c>
      <c r="H16" s="35">
        <v>0</v>
      </c>
      <c r="I16" s="11"/>
      <c r="K16" s="27"/>
      <c r="L16" s="27"/>
      <c r="M16" s="27"/>
      <c r="N16" s="27"/>
    </row>
    <row r="17" spans="1:14" ht="15" customHeight="1" x14ac:dyDescent="0.15">
      <c r="A17" s="1"/>
      <c r="B17" s="1"/>
      <c r="C17" s="4"/>
      <c r="D17" s="8"/>
      <c r="E17" s="32"/>
      <c r="F17" s="33" t="s">
        <v>9</v>
      </c>
      <c r="G17" s="34" t="s">
        <v>5</v>
      </c>
      <c r="H17" s="35">
        <v>0</v>
      </c>
      <c r="I17" s="11"/>
      <c r="K17" s="27"/>
      <c r="L17" s="27"/>
      <c r="M17" s="27"/>
      <c r="N17" s="27"/>
    </row>
    <row r="18" spans="1:14" ht="22.5" customHeight="1" x14ac:dyDescent="0.15">
      <c r="A18" s="1"/>
      <c r="B18" s="1"/>
      <c r="C18" s="4"/>
      <c r="D18" s="8"/>
      <c r="E18" s="32" t="s">
        <v>10</v>
      </c>
      <c r="F18" s="36" t="s">
        <v>11</v>
      </c>
      <c r="G18" s="34" t="s">
        <v>5</v>
      </c>
      <c r="H18" s="35">
        <f>H19+H20+H27+H30+H31+H32+H33+H34+H35+H36+H39+H42+H48</f>
        <v>59584.2968874301</v>
      </c>
      <c r="I18" s="11"/>
      <c r="K18" s="27"/>
      <c r="L18" s="27"/>
      <c r="M18" s="27"/>
      <c r="N18" s="27"/>
    </row>
    <row r="19" spans="1:14" ht="15" customHeight="1" x14ac:dyDescent="0.15">
      <c r="A19" s="1"/>
      <c r="B19" s="1"/>
      <c r="C19" s="4"/>
      <c r="D19" s="8"/>
      <c r="E19" s="32" t="s">
        <v>12</v>
      </c>
      <c r="F19" s="33" t="s">
        <v>13</v>
      </c>
      <c r="G19" s="34" t="s">
        <v>5</v>
      </c>
      <c r="H19" s="35">
        <v>0</v>
      </c>
      <c r="I19" s="11"/>
      <c r="K19" s="27"/>
      <c r="L19" s="27"/>
      <c r="M19" s="27"/>
      <c r="N19" s="27"/>
    </row>
    <row r="20" spans="1:14" ht="15" customHeight="1" x14ac:dyDescent="0.15">
      <c r="A20" s="1"/>
      <c r="B20" s="1">
        <f>B21</f>
        <v>5</v>
      </c>
      <c r="C20" s="4"/>
      <c r="D20" s="8"/>
      <c r="E20" s="32" t="s">
        <v>14</v>
      </c>
      <c r="F20" s="33" t="s">
        <v>15</v>
      </c>
      <c r="G20" s="34" t="s">
        <v>5</v>
      </c>
      <c r="H20" s="35">
        <f>H21</f>
        <v>26026.36346</v>
      </c>
      <c r="I20" s="11"/>
      <c r="K20" s="27"/>
      <c r="L20" s="27"/>
      <c r="M20" s="27"/>
      <c r="N20" s="27"/>
    </row>
    <row r="21" spans="1:14" ht="15" customHeight="1" x14ac:dyDescent="0.15">
      <c r="A21" s="1"/>
      <c r="B21" s="37">
        <f>ROW(B26)-ROW()</f>
        <v>5</v>
      </c>
      <c r="C21" s="38" t="s">
        <v>16</v>
      </c>
      <c r="D21" s="8"/>
      <c r="E21" s="39" t="str">
        <f>"2.2." &amp;(ROW()-ROW($E$21))/5+1 &amp; "."</f>
        <v>2.2.1.</v>
      </c>
      <c r="F21" s="40" t="s">
        <v>17</v>
      </c>
      <c r="G21" s="34" t="s">
        <v>5</v>
      </c>
      <c r="H21" s="35">
        <v>26026.36346</v>
      </c>
      <c r="I21" s="11"/>
      <c r="K21" s="27"/>
      <c r="L21" s="27"/>
      <c r="M21" s="27"/>
      <c r="N21" s="27"/>
    </row>
    <row r="22" spans="1:14" ht="15" customHeight="1" x14ac:dyDescent="0.15">
      <c r="A22" s="1"/>
      <c r="B22" s="1"/>
      <c r="C22" s="4"/>
      <c r="D22" s="8"/>
      <c r="E22" s="41"/>
      <c r="F22" s="42" t="s">
        <v>18</v>
      </c>
      <c r="G22" s="34" t="str">
        <f>"руб/"&amp;G23</f>
        <v>руб/тыс. куб м</v>
      </c>
      <c r="H22" s="35">
        <f>H21/H23*1000</f>
        <v>5272.2898223903676</v>
      </c>
      <c r="I22" s="11"/>
      <c r="K22" s="27"/>
      <c r="L22" s="27"/>
      <c r="M22" s="27"/>
      <c r="N22" s="27"/>
    </row>
    <row r="23" spans="1:14" ht="15" customHeight="1" x14ac:dyDescent="0.15">
      <c r="A23" s="1"/>
      <c r="B23" s="1"/>
      <c r="C23" s="4"/>
      <c r="D23" s="8"/>
      <c r="E23" s="41"/>
      <c r="F23" s="42" t="s">
        <v>19</v>
      </c>
      <c r="G23" s="40" t="s">
        <v>20</v>
      </c>
      <c r="H23" s="35">
        <v>4936.4440000000004</v>
      </c>
      <c r="I23" s="11"/>
      <c r="K23" s="27"/>
      <c r="L23" s="27"/>
      <c r="M23" s="27"/>
      <c r="N23" s="27"/>
    </row>
    <row r="24" spans="1:14" ht="22.5" x14ac:dyDescent="0.15">
      <c r="A24" s="1"/>
      <c r="B24" s="1"/>
      <c r="C24" s="4"/>
      <c r="D24" s="8"/>
      <c r="E24" s="41"/>
      <c r="F24" s="42" t="s">
        <v>21</v>
      </c>
      <c r="G24" s="36"/>
      <c r="H24" s="43" t="s">
        <v>22</v>
      </c>
      <c r="I24" s="11"/>
      <c r="K24" s="27"/>
      <c r="L24" s="27"/>
      <c r="M24" s="27"/>
      <c r="N24" s="27"/>
    </row>
    <row r="25" spans="1:14" ht="15" customHeight="1" x14ac:dyDescent="0.15">
      <c r="A25" s="1"/>
      <c r="B25" s="1"/>
      <c r="C25" s="4"/>
      <c r="D25" s="8"/>
      <c r="E25" s="41"/>
      <c r="F25" s="42" t="s">
        <v>23</v>
      </c>
      <c r="G25" s="34" t="s">
        <v>5</v>
      </c>
      <c r="H25" s="44">
        <v>4133.9718700000003</v>
      </c>
      <c r="I25" s="11"/>
      <c r="K25" s="27"/>
      <c r="L25" s="27"/>
      <c r="M25" s="27"/>
      <c r="N25" s="27"/>
    </row>
    <row r="26" spans="1:14" ht="12.75" customHeight="1" x14ac:dyDescent="0.15">
      <c r="A26" s="37">
        <f>ROW()-ROW(A21)</f>
        <v>5</v>
      </c>
      <c r="B26" s="37">
        <v>1</v>
      </c>
      <c r="C26" s="38"/>
      <c r="D26" s="8"/>
      <c r="E26" s="45"/>
      <c r="F26" s="46" t="s">
        <v>24</v>
      </c>
      <c r="G26" s="46"/>
      <c r="H26" s="47"/>
      <c r="I26" s="11"/>
      <c r="J26" s="27"/>
      <c r="K26" s="27"/>
      <c r="L26" s="27"/>
    </row>
    <row r="27" spans="1:14" ht="22.5" x14ac:dyDescent="0.15">
      <c r="A27" s="1"/>
      <c r="B27" s="1"/>
      <c r="C27" s="4"/>
      <c r="D27" s="8"/>
      <c r="E27" s="32" t="s">
        <v>25</v>
      </c>
      <c r="F27" s="33" t="s">
        <v>26</v>
      </c>
      <c r="G27" s="34" t="s">
        <v>5</v>
      </c>
      <c r="H27" s="44">
        <v>3575.4581999999996</v>
      </c>
      <c r="I27" s="11"/>
      <c r="K27" s="27"/>
      <c r="L27" s="27"/>
      <c r="M27" s="27"/>
      <c r="N27" s="27"/>
    </row>
    <row r="28" spans="1:14" ht="15" customHeight="1" x14ac:dyDescent="0.15">
      <c r="A28" s="1"/>
      <c r="B28" s="1"/>
      <c r="C28" s="4"/>
      <c r="D28" s="8"/>
      <c r="E28" s="32" t="s">
        <v>27</v>
      </c>
      <c r="F28" s="48" t="s">
        <v>28</v>
      </c>
      <c r="G28" s="36"/>
      <c r="H28" s="44">
        <f>H27/H29</f>
        <v>3.6139832615683183</v>
      </c>
      <c r="I28" s="11"/>
      <c r="K28" s="27"/>
      <c r="L28" s="27"/>
      <c r="M28" s="27"/>
      <c r="N28" s="27"/>
    </row>
    <row r="29" spans="1:14" ht="15" customHeight="1" x14ac:dyDescent="0.15">
      <c r="A29" s="1"/>
      <c r="B29" s="1"/>
      <c r="C29" s="4"/>
      <c r="D29" s="8"/>
      <c r="E29" s="32" t="s">
        <v>29</v>
      </c>
      <c r="F29" s="48" t="s">
        <v>30</v>
      </c>
      <c r="G29" s="36"/>
      <c r="H29" s="44">
        <v>989.33999999999992</v>
      </c>
      <c r="I29" s="11"/>
      <c r="K29" s="27"/>
      <c r="L29" s="27"/>
      <c r="M29" s="27"/>
      <c r="N29" s="27"/>
    </row>
    <row r="30" spans="1:14" ht="15" customHeight="1" x14ac:dyDescent="0.15">
      <c r="A30" s="1"/>
      <c r="B30" s="1"/>
      <c r="C30" s="4"/>
      <c r="D30" s="8"/>
      <c r="E30" s="32" t="s">
        <v>31</v>
      </c>
      <c r="F30" s="33" t="s">
        <v>32</v>
      </c>
      <c r="G30" s="34" t="s">
        <v>5</v>
      </c>
      <c r="H30" s="44">
        <v>288.13599999999997</v>
      </c>
      <c r="I30" s="11"/>
      <c r="K30" s="27"/>
      <c r="L30" s="27"/>
      <c r="M30" s="27"/>
      <c r="N30" s="27"/>
    </row>
    <row r="31" spans="1:14" ht="15" customHeight="1" x14ac:dyDescent="0.15">
      <c r="A31" s="1"/>
      <c r="B31" s="1"/>
      <c r="C31" s="4"/>
      <c r="D31" s="8"/>
      <c r="E31" s="32" t="s">
        <v>33</v>
      </c>
      <c r="F31" s="33" t="s">
        <v>34</v>
      </c>
      <c r="G31" s="34" t="s">
        <v>5</v>
      </c>
      <c r="H31" s="44">
        <v>0</v>
      </c>
      <c r="I31" s="11"/>
      <c r="K31" s="27"/>
      <c r="L31" s="27"/>
      <c r="M31" s="27"/>
      <c r="N31" s="27"/>
    </row>
    <row r="32" spans="1:14" ht="22.5" x14ac:dyDescent="0.15">
      <c r="A32" s="1"/>
      <c r="B32" s="1"/>
      <c r="C32" s="4"/>
      <c r="D32" s="8"/>
      <c r="E32" s="32" t="s">
        <v>35</v>
      </c>
      <c r="F32" s="33" t="s">
        <v>36</v>
      </c>
      <c r="G32" s="34" t="s">
        <v>5</v>
      </c>
      <c r="H32" s="44">
        <v>7572.0016599999999</v>
      </c>
      <c r="I32" s="11"/>
      <c r="K32" s="27"/>
      <c r="L32" s="27"/>
      <c r="M32" s="27"/>
      <c r="N32" s="27"/>
    </row>
    <row r="33" spans="1:14" ht="22.5" x14ac:dyDescent="0.15">
      <c r="A33" s="1"/>
      <c r="B33" s="1"/>
      <c r="C33" s="4"/>
      <c r="D33" s="8"/>
      <c r="E33" s="32" t="s">
        <v>37</v>
      </c>
      <c r="F33" s="33" t="s">
        <v>38</v>
      </c>
      <c r="G33" s="34" t="s">
        <v>5</v>
      </c>
      <c r="H33" s="44">
        <v>5411.107</v>
      </c>
      <c r="I33" s="11"/>
      <c r="K33" s="27"/>
      <c r="L33" s="27"/>
      <c r="M33" s="27"/>
      <c r="N33" s="27"/>
    </row>
    <row r="34" spans="1:14" ht="15" customHeight="1" x14ac:dyDescent="0.15">
      <c r="A34" s="1"/>
      <c r="B34" s="1"/>
      <c r="C34" s="4"/>
      <c r="D34" s="8"/>
      <c r="E34" s="32" t="s">
        <v>39</v>
      </c>
      <c r="F34" s="33" t="s">
        <v>40</v>
      </c>
      <c r="G34" s="34" t="s">
        <v>5</v>
      </c>
      <c r="H34" s="44">
        <v>2504.7704399999998</v>
      </c>
      <c r="I34" s="11"/>
      <c r="K34" s="27"/>
      <c r="L34" s="27"/>
      <c r="M34" s="27"/>
      <c r="N34" s="27"/>
    </row>
    <row r="35" spans="1:14" ht="22.5" x14ac:dyDescent="0.15">
      <c r="A35" s="1"/>
      <c r="B35" s="1"/>
      <c r="C35" s="4"/>
      <c r="D35" s="8"/>
      <c r="E35" s="32" t="s">
        <v>41</v>
      </c>
      <c r="F35" s="33" t="s">
        <v>42</v>
      </c>
      <c r="G35" s="34" t="s">
        <v>5</v>
      </c>
      <c r="H35" s="44">
        <v>0</v>
      </c>
      <c r="I35" s="11"/>
      <c r="K35" s="27"/>
      <c r="L35" s="27"/>
      <c r="M35" s="27"/>
      <c r="N35" s="27"/>
    </row>
    <row r="36" spans="1:14" ht="15" customHeight="1" x14ac:dyDescent="0.15">
      <c r="A36" s="1"/>
      <c r="B36" s="1"/>
      <c r="C36" s="4"/>
      <c r="D36" s="8"/>
      <c r="E36" s="32" t="s">
        <v>43</v>
      </c>
      <c r="F36" s="33" t="s">
        <v>44</v>
      </c>
      <c r="G36" s="34" t="s">
        <v>5</v>
      </c>
      <c r="H36" s="44">
        <v>2450.7180775076013</v>
      </c>
      <c r="I36" s="11"/>
      <c r="K36" s="27"/>
      <c r="L36" s="27"/>
      <c r="M36" s="27"/>
      <c r="N36" s="27"/>
    </row>
    <row r="37" spans="1:14" ht="15" customHeight="1" x14ac:dyDescent="0.15">
      <c r="A37" s="1"/>
      <c r="B37" s="1"/>
      <c r="C37" s="4"/>
      <c r="D37" s="8"/>
      <c r="E37" s="32" t="s">
        <v>45</v>
      </c>
      <c r="F37" s="48" t="s">
        <v>46</v>
      </c>
      <c r="G37" s="34" t="s">
        <v>5</v>
      </c>
      <c r="H37" s="44">
        <v>0</v>
      </c>
      <c r="I37" s="11"/>
      <c r="K37" s="27"/>
      <c r="L37" s="27"/>
      <c r="M37" s="27"/>
      <c r="N37" s="27"/>
    </row>
    <row r="38" spans="1:14" ht="15" customHeight="1" x14ac:dyDescent="0.15">
      <c r="A38" s="1"/>
      <c r="B38" s="1"/>
      <c r="C38" s="4"/>
      <c r="D38" s="8"/>
      <c r="E38" s="32" t="s">
        <v>47</v>
      </c>
      <c r="F38" s="48" t="s">
        <v>48</v>
      </c>
      <c r="G38" s="34" t="s">
        <v>5</v>
      </c>
      <c r="H38" s="44">
        <v>0</v>
      </c>
      <c r="I38" s="11"/>
      <c r="K38" s="27"/>
      <c r="L38" s="27"/>
      <c r="M38" s="27"/>
      <c r="N38" s="27"/>
    </row>
    <row r="39" spans="1:14" ht="15" customHeight="1" x14ac:dyDescent="0.15">
      <c r="A39" s="1"/>
      <c r="B39" s="1"/>
      <c r="C39" s="4"/>
      <c r="D39" s="8"/>
      <c r="E39" s="32" t="s">
        <v>49</v>
      </c>
      <c r="F39" s="33" t="s">
        <v>50</v>
      </c>
      <c r="G39" s="34" t="s">
        <v>5</v>
      </c>
      <c r="H39" s="44">
        <v>842.56410398249977</v>
      </c>
      <c r="I39" s="11"/>
      <c r="K39" s="27"/>
      <c r="L39" s="27"/>
      <c r="M39" s="27"/>
      <c r="N39" s="27"/>
    </row>
    <row r="40" spans="1:14" ht="15" customHeight="1" x14ac:dyDescent="0.15">
      <c r="A40" s="1"/>
      <c r="B40" s="1"/>
      <c r="C40" s="4"/>
      <c r="D40" s="8"/>
      <c r="E40" s="32" t="s">
        <v>51</v>
      </c>
      <c r="F40" s="48" t="s">
        <v>46</v>
      </c>
      <c r="G40" s="34" t="s">
        <v>5</v>
      </c>
      <c r="H40" s="44">
        <v>0</v>
      </c>
      <c r="I40" s="11"/>
      <c r="K40" s="27"/>
      <c r="L40" s="27"/>
      <c r="M40" s="27"/>
      <c r="N40" s="27"/>
    </row>
    <row r="41" spans="1:14" ht="15" customHeight="1" x14ac:dyDescent="0.15">
      <c r="A41" s="1"/>
      <c r="B41" s="1"/>
      <c r="C41" s="4"/>
      <c r="D41" s="8"/>
      <c r="E41" s="32" t="s">
        <v>52</v>
      </c>
      <c r="F41" s="48" t="s">
        <v>48</v>
      </c>
      <c r="G41" s="34" t="s">
        <v>5</v>
      </c>
      <c r="H41" s="44">
        <v>0</v>
      </c>
      <c r="I41" s="11"/>
      <c r="K41" s="27"/>
      <c r="L41" s="27"/>
      <c r="M41" s="27"/>
      <c r="N41" s="27"/>
    </row>
    <row r="42" spans="1:14" ht="33.75" x14ac:dyDescent="0.15">
      <c r="A42" s="1"/>
      <c r="B42" s="1"/>
      <c r="C42" s="4"/>
      <c r="D42" s="8"/>
      <c r="E42" s="32" t="s">
        <v>53</v>
      </c>
      <c r="F42" s="33" t="s">
        <v>54</v>
      </c>
      <c r="G42" s="34" t="s">
        <v>5</v>
      </c>
      <c r="H42" s="44">
        <v>7953.0019299999985</v>
      </c>
      <c r="I42" s="11"/>
      <c r="K42" s="27"/>
      <c r="L42" s="27"/>
      <c r="M42" s="27"/>
      <c r="N42" s="27"/>
    </row>
    <row r="43" spans="1:14" ht="15" customHeight="1" x14ac:dyDescent="0.15">
      <c r="A43" s="1"/>
      <c r="B43" s="37">
        <f>ROW(B47)-ROW()</f>
        <v>4</v>
      </c>
      <c r="C43" s="38" t="s">
        <v>16</v>
      </c>
      <c r="D43" s="8"/>
      <c r="E43" s="39" t="str">
        <f>"2.12." &amp;(ROW()-ROW($E$43))/4+1 &amp; "."</f>
        <v>2.12.1.</v>
      </c>
      <c r="F43" s="49" t="s">
        <v>55</v>
      </c>
      <c r="G43" s="34" t="s">
        <v>5</v>
      </c>
      <c r="H43" s="44">
        <v>3113.5688700000001</v>
      </c>
      <c r="I43" s="11"/>
      <c r="K43" s="27"/>
      <c r="L43" s="27"/>
      <c r="M43" s="27"/>
      <c r="N43" s="27"/>
    </row>
    <row r="44" spans="1:14" ht="15" customHeight="1" x14ac:dyDescent="0.15">
      <c r="A44" s="1"/>
      <c r="B44" s="1"/>
      <c r="C44" s="4"/>
      <c r="D44" s="8"/>
      <c r="E44" s="41"/>
      <c r="F44" s="48" t="s">
        <v>56</v>
      </c>
      <c r="G44" s="36"/>
      <c r="H44" s="44">
        <v>1</v>
      </c>
      <c r="I44" s="11"/>
      <c r="K44" s="27"/>
      <c r="L44" s="27"/>
      <c r="M44" s="27"/>
      <c r="N44" s="27"/>
    </row>
    <row r="45" spans="1:14" ht="15" customHeight="1" x14ac:dyDescent="0.15">
      <c r="A45" s="1"/>
      <c r="B45" s="1"/>
      <c r="C45" s="4"/>
      <c r="D45" s="8"/>
      <c r="E45" s="41"/>
      <c r="F45" s="48" t="s">
        <v>57</v>
      </c>
      <c r="G45" s="34"/>
      <c r="H45" s="44">
        <f>H43/H44</f>
        <v>3113.5688700000001</v>
      </c>
      <c r="I45" s="11"/>
      <c r="K45" s="27"/>
      <c r="L45" s="27"/>
      <c r="M45" s="27"/>
      <c r="N45" s="27"/>
    </row>
    <row r="46" spans="1:14" x14ac:dyDescent="0.15">
      <c r="A46" s="1"/>
      <c r="B46" s="1"/>
      <c r="C46" s="4"/>
      <c r="D46" s="8"/>
      <c r="E46" s="41"/>
      <c r="F46" s="48" t="s">
        <v>58</v>
      </c>
      <c r="G46" s="36"/>
      <c r="H46" s="43" t="s">
        <v>59</v>
      </c>
      <c r="I46" s="11"/>
      <c r="K46" s="27"/>
      <c r="L46" s="27"/>
      <c r="M46" s="27"/>
      <c r="N46" s="27"/>
    </row>
    <row r="47" spans="1:14" ht="12.75" customHeight="1" x14ac:dyDescent="0.15">
      <c r="A47" s="37">
        <f>ROW()-ROW(A43)</f>
        <v>4</v>
      </c>
      <c r="B47" s="37">
        <v>1</v>
      </c>
      <c r="C47" s="38"/>
      <c r="D47" s="8"/>
      <c r="E47" s="45"/>
      <c r="F47" s="46" t="s">
        <v>24</v>
      </c>
      <c r="G47" s="46"/>
      <c r="H47" s="47"/>
      <c r="I47" s="11"/>
      <c r="J47" s="27"/>
      <c r="K47" s="27"/>
      <c r="L47" s="27"/>
    </row>
    <row r="48" spans="1:14" ht="15" customHeight="1" x14ac:dyDescent="0.15">
      <c r="A48" s="1"/>
      <c r="B48" s="1"/>
      <c r="C48" s="4"/>
      <c r="D48" s="8"/>
      <c r="E48" s="32" t="s">
        <v>60</v>
      </c>
      <c r="F48" s="33" t="s">
        <v>61</v>
      </c>
      <c r="G48" s="34" t="s">
        <v>5</v>
      </c>
      <c r="H48" s="44">
        <v>2960.1760159399996</v>
      </c>
      <c r="I48" s="11"/>
      <c r="K48" s="27"/>
      <c r="L48" s="27"/>
      <c r="M48" s="27"/>
      <c r="N48" s="27"/>
    </row>
    <row r="49" spans="1:14" ht="15" customHeight="1" x14ac:dyDescent="0.15">
      <c r="A49" s="1"/>
      <c r="B49" s="1"/>
      <c r="C49" s="4"/>
      <c r="D49" s="8"/>
      <c r="E49" s="32" t="s">
        <v>62</v>
      </c>
      <c r="F49" s="36" t="s">
        <v>63</v>
      </c>
      <c r="G49" s="34" t="s">
        <v>5</v>
      </c>
      <c r="H49" s="44">
        <f>H13-H18</f>
        <v>1887.5278925699022</v>
      </c>
      <c r="I49" s="11"/>
      <c r="K49" s="27"/>
      <c r="L49" s="27"/>
      <c r="M49" s="27"/>
      <c r="N49" s="27"/>
    </row>
    <row r="50" spans="1:14" ht="33.75" x14ac:dyDescent="0.15">
      <c r="A50" s="1"/>
      <c r="B50" s="1"/>
      <c r="C50" s="4"/>
      <c r="D50" s="8"/>
      <c r="E50" s="32" t="s">
        <v>64</v>
      </c>
      <c r="F50" s="33" t="s">
        <v>65</v>
      </c>
      <c r="G50" s="34" t="s">
        <v>5</v>
      </c>
      <c r="H50" s="44">
        <v>0</v>
      </c>
      <c r="I50" s="11"/>
      <c r="K50" s="27"/>
      <c r="L50" s="27"/>
      <c r="M50" s="27"/>
      <c r="N50" s="27"/>
    </row>
    <row r="51" spans="1:14" ht="15" customHeight="1" x14ac:dyDescent="0.15">
      <c r="A51" s="1"/>
      <c r="B51" s="1"/>
      <c r="C51" s="4"/>
      <c r="D51" s="8"/>
      <c r="E51" s="32" t="s">
        <v>66</v>
      </c>
      <c r="F51" s="36" t="s">
        <v>67</v>
      </c>
      <c r="G51" s="34" t="s">
        <v>5</v>
      </c>
      <c r="H51" s="44">
        <f>H52+H53</f>
        <v>21240.70707</v>
      </c>
      <c r="I51" s="11"/>
      <c r="K51" s="27"/>
      <c r="L51" s="27"/>
      <c r="M51" s="27"/>
      <c r="N51" s="27"/>
    </row>
    <row r="52" spans="1:14" ht="15" customHeight="1" x14ac:dyDescent="0.15">
      <c r="A52" s="1"/>
      <c r="B52" s="1"/>
      <c r="C52" s="4"/>
      <c r="D52" s="8"/>
      <c r="E52" s="32" t="s">
        <v>68</v>
      </c>
      <c r="F52" s="33" t="s">
        <v>69</v>
      </c>
      <c r="G52" s="34" t="s">
        <v>5</v>
      </c>
      <c r="H52" s="44">
        <v>21240.70707</v>
      </c>
      <c r="I52" s="11"/>
      <c r="K52" s="27"/>
      <c r="L52" s="27"/>
      <c r="M52" s="27"/>
      <c r="N52" s="27"/>
    </row>
    <row r="53" spans="1:14" ht="15" customHeight="1" x14ac:dyDescent="0.15">
      <c r="A53" s="1"/>
      <c r="B53" s="1"/>
      <c r="C53" s="4"/>
      <c r="D53" s="8"/>
      <c r="E53" s="32" t="s">
        <v>70</v>
      </c>
      <c r="F53" s="33" t="s">
        <v>71</v>
      </c>
      <c r="G53" s="34" t="s">
        <v>5</v>
      </c>
      <c r="H53" s="44">
        <v>0</v>
      </c>
      <c r="I53" s="11"/>
      <c r="K53" s="27"/>
      <c r="L53" s="27"/>
      <c r="M53" s="27"/>
      <c r="N53" s="27"/>
    </row>
    <row r="54" spans="1:14" ht="22.5" x14ac:dyDescent="0.15">
      <c r="A54" s="1"/>
      <c r="B54" s="1"/>
      <c r="C54" s="4"/>
      <c r="D54" s="8"/>
      <c r="E54" s="32" t="s">
        <v>72</v>
      </c>
      <c r="F54" s="36" t="s">
        <v>73</v>
      </c>
      <c r="G54" s="34" t="s">
        <v>5</v>
      </c>
      <c r="H54" s="44">
        <f>H13-46002.80011</f>
        <v>15469.024670000006</v>
      </c>
      <c r="I54" s="11"/>
      <c r="K54" s="27"/>
      <c r="L54" s="27"/>
      <c r="M54" s="27"/>
      <c r="N54" s="27"/>
    </row>
    <row r="55" spans="1:14" ht="45.75" customHeight="1" x14ac:dyDescent="0.15">
      <c r="A55" s="1"/>
      <c r="B55" s="1"/>
      <c r="C55" s="4"/>
      <c r="D55" s="8"/>
      <c r="E55" s="32" t="s">
        <v>74</v>
      </c>
      <c r="F55" s="36" t="s">
        <v>75</v>
      </c>
      <c r="G55" s="36"/>
      <c r="H55" s="44">
        <v>0</v>
      </c>
      <c r="I55" s="11"/>
      <c r="K55" s="27"/>
      <c r="L55" s="27"/>
      <c r="M55" s="27"/>
      <c r="N55" s="27"/>
    </row>
    <row r="56" spans="1:14" ht="22.5" x14ac:dyDescent="0.15">
      <c r="A56" s="1"/>
      <c r="B56" s="1"/>
      <c r="C56" s="4"/>
      <c r="D56" s="8"/>
      <c r="E56" s="32" t="s">
        <v>76</v>
      </c>
      <c r="F56" s="36" t="s">
        <v>77</v>
      </c>
      <c r="G56" s="34" t="s">
        <v>78</v>
      </c>
      <c r="H56" s="44">
        <f>H57</f>
        <v>17.649999999999999</v>
      </c>
      <c r="I56" s="11"/>
      <c r="K56" s="27"/>
      <c r="L56" s="27"/>
      <c r="M56" s="27"/>
      <c r="N56" s="27"/>
    </row>
    <row r="57" spans="1:14" ht="15" customHeight="1" x14ac:dyDescent="0.15">
      <c r="A57" s="1"/>
      <c r="B57" s="37">
        <f>ROW(B58)-ROW()</f>
        <v>1</v>
      </c>
      <c r="C57" s="38" t="s">
        <v>16</v>
      </c>
      <c r="D57" s="8"/>
      <c r="E57" s="50" t="str">
        <f>"7." &amp;(ROW()-ROW($E$57))+1 &amp; "."</f>
        <v>7.1.</v>
      </c>
      <c r="F57" s="51" t="s">
        <v>79</v>
      </c>
      <c r="G57" s="34" t="s">
        <v>78</v>
      </c>
      <c r="H57" s="44">
        <v>17.649999999999999</v>
      </c>
      <c r="I57" s="11"/>
      <c r="K57" s="27"/>
      <c r="L57" s="27"/>
      <c r="M57" s="27"/>
      <c r="N57" s="27"/>
    </row>
    <row r="58" spans="1:14" ht="12.75" customHeight="1" x14ac:dyDescent="0.15">
      <c r="A58" s="37">
        <f>ROW()-ROW(A57)</f>
        <v>1</v>
      </c>
      <c r="B58" s="37">
        <v>1</v>
      </c>
      <c r="C58" s="38"/>
      <c r="D58" s="8"/>
      <c r="E58" s="45"/>
      <c r="F58" s="46" t="s">
        <v>24</v>
      </c>
      <c r="G58" s="46"/>
      <c r="H58" s="47"/>
      <c r="I58" s="11"/>
      <c r="J58" s="27"/>
      <c r="K58" s="27"/>
      <c r="L58" s="27"/>
    </row>
    <row r="59" spans="1:14" ht="22.5" x14ac:dyDescent="0.15">
      <c r="A59" s="1"/>
      <c r="B59" s="1"/>
      <c r="C59" s="4"/>
      <c r="D59" s="8"/>
      <c r="E59" s="32" t="s">
        <v>80</v>
      </c>
      <c r="F59" s="36" t="s">
        <v>81</v>
      </c>
      <c r="G59" s="34" t="s">
        <v>78</v>
      </c>
      <c r="H59" s="44">
        <v>16.71</v>
      </c>
      <c r="I59" s="11"/>
      <c r="K59" s="27"/>
      <c r="L59" s="27"/>
      <c r="M59" s="27"/>
      <c r="N59" s="27"/>
    </row>
    <row r="60" spans="1:14" ht="15" customHeight="1" x14ac:dyDescent="0.15">
      <c r="A60" s="1"/>
      <c r="B60" s="1"/>
      <c r="C60" s="4"/>
      <c r="D60" s="8"/>
      <c r="E60" s="32" t="s">
        <v>82</v>
      </c>
      <c r="F60" s="36" t="s">
        <v>83</v>
      </c>
      <c r="G60" s="34" t="s">
        <v>84</v>
      </c>
      <c r="H60" s="44">
        <v>45.560729000000002</v>
      </c>
      <c r="I60" s="11"/>
      <c r="K60" s="27"/>
      <c r="L60" s="27"/>
      <c r="M60" s="27"/>
      <c r="N60" s="27"/>
    </row>
    <row r="61" spans="1:14" ht="15" customHeight="1" x14ac:dyDescent="0.15">
      <c r="A61" s="1"/>
      <c r="B61" s="1"/>
      <c r="C61" s="4"/>
      <c r="D61" s="8"/>
      <c r="E61" s="32" t="s">
        <v>85</v>
      </c>
      <c r="F61" s="36" t="s">
        <v>86</v>
      </c>
      <c r="G61" s="34" t="s">
        <v>84</v>
      </c>
      <c r="H61" s="44">
        <v>0</v>
      </c>
      <c r="I61" s="11"/>
      <c r="K61" s="27"/>
      <c r="L61" s="27"/>
      <c r="M61" s="27"/>
      <c r="N61" s="27"/>
    </row>
    <row r="62" spans="1:14" ht="22.5" x14ac:dyDescent="0.15">
      <c r="A62" s="1"/>
      <c r="B62" s="1"/>
      <c r="C62" s="4"/>
      <c r="D62" s="8"/>
      <c r="E62" s="32" t="s">
        <v>87</v>
      </c>
      <c r="F62" s="36" t="s">
        <v>88</v>
      </c>
      <c r="G62" s="34" t="s">
        <v>84</v>
      </c>
      <c r="H62" s="44">
        <f>H64</f>
        <v>43.647779</v>
      </c>
      <c r="I62" s="11"/>
      <c r="K62" s="27"/>
      <c r="L62" s="27"/>
      <c r="M62" s="27"/>
      <c r="N62" s="27"/>
    </row>
    <row r="63" spans="1:14" ht="15" customHeight="1" x14ac:dyDescent="0.15">
      <c r="A63" s="1"/>
      <c r="B63" s="1"/>
      <c r="C63" s="4"/>
      <c r="D63" s="8"/>
      <c r="E63" s="32" t="s">
        <v>89</v>
      </c>
      <c r="F63" s="36" t="s">
        <v>90</v>
      </c>
      <c r="G63" s="34" t="s">
        <v>84</v>
      </c>
      <c r="H63" s="44">
        <v>0</v>
      </c>
      <c r="I63" s="11"/>
      <c r="K63" s="27"/>
      <c r="L63" s="27"/>
      <c r="M63" s="27"/>
      <c r="N63" s="27"/>
    </row>
    <row r="64" spans="1:14" ht="22.5" x14ac:dyDescent="0.15">
      <c r="A64" s="1"/>
      <c r="B64" s="1"/>
      <c r="C64" s="4"/>
      <c r="D64" s="8"/>
      <c r="E64" s="32" t="s">
        <v>91</v>
      </c>
      <c r="F64" s="36" t="s">
        <v>92</v>
      </c>
      <c r="G64" s="34" t="s">
        <v>84</v>
      </c>
      <c r="H64" s="44">
        <v>43.647779</v>
      </c>
      <c r="I64" s="11"/>
      <c r="K64" s="27"/>
      <c r="L64" s="27"/>
      <c r="M64" s="27"/>
      <c r="N64" s="27"/>
    </row>
    <row r="65" spans="1:14" ht="22.5" x14ac:dyDescent="0.15">
      <c r="A65" s="1"/>
      <c r="B65" s="1"/>
      <c r="C65" s="4"/>
      <c r="D65" s="8"/>
      <c r="E65" s="32" t="s">
        <v>93</v>
      </c>
      <c r="F65" s="36" t="s">
        <v>94</v>
      </c>
      <c r="G65" s="34" t="s">
        <v>84</v>
      </c>
      <c r="H65" s="44">
        <v>1.3521989999999999</v>
      </c>
      <c r="I65" s="11"/>
      <c r="K65" s="27"/>
      <c r="L65" s="27"/>
      <c r="M65" s="27"/>
      <c r="N65" s="27"/>
    </row>
    <row r="66" spans="1:14" ht="15" customHeight="1" x14ac:dyDescent="0.15">
      <c r="A66" s="1"/>
      <c r="B66" s="1"/>
      <c r="C66" s="4"/>
      <c r="D66" s="8"/>
      <c r="E66" s="32" t="s">
        <v>95</v>
      </c>
      <c r="F66" s="36" t="s">
        <v>96</v>
      </c>
      <c r="G66" s="34" t="s">
        <v>84</v>
      </c>
      <c r="H66" s="44">
        <v>1.2204200000000001</v>
      </c>
      <c r="I66" s="11"/>
      <c r="K66" s="27"/>
      <c r="L66" s="27"/>
      <c r="M66" s="27"/>
      <c r="N66" s="27"/>
    </row>
    <row r="67" spans="1:14" ht="15" customHeight="1" x14ac:dyDescent="0.15">
      <c r="A67" s="1"/>
      <c r="B67" s="1"/>
      <c r="C67" s="4"/>
      <c r="D67" s="8"/>
      <c r="E67" s="32" t="s">
        <v>97</v>
      </c>
      <c r="F67" s="36" t="s">
        <v>98</v>
      </c>
      <c r="G67" s="34" t="s">
        <v>99</v>
      </c>
      <c r="H67" s="52">
        <v>14</v>
      </c>
      <c r="I67" s="11"/>
      <c r="K67" s="27"/>
      <c r="L67" s="27"/>
      <c r="M67" s="27"/>
      <c r="N67" s="27"/>
    </row>
    <row r="68" spans="1:14" ht="15" customHeight="1" x14ac:dyDescent="0.15">
      <c r="A68" s="1"/>
      <c r="B68" s="1"/>
      <c r="C68" s="4"/>
      <c r="D68" s="8"/>
      <c r="E68" s="32" t="s">
        <v>100</v>
      </c>
      <c r="F68" s="36" t="s">
        <v>101</v>
      </c>
      <c r="G68" s="34" t="s">
        <v>102</v>
      </c>
      <c r="H68" s="52">
        <v>5</v>
      </c>
      <c r="I68" s="11"/>
      <c r="K68" s="27"/>
      <c r="L68" s="27"/>
      <c r="M68" s="27"/>
      <c r="N68" s="27"/>
    </row>
    <row r="69" spans="1:14" ht="27" customHeight="1" x14ac:dyDescent="0.15">
      <c r="A69" s="1"/>
      <c r="B69" s="1"/>
      <c r="C69" s="4"/>
      <c r="D69" s="8"/>
      <c r="E69" s="32" t="s">
        <v>103</v>
      </c>
      <c r="F69" s="36" t="s">
        <v>104</v>
      </c>
      <c r="G69" s="34" t="s">
        <v>105</v>
      </c>
      <c r="H69" s="44">
        <v>127.6189400871651</v>
      </c>
      <c r="I69" s="11"/>
      <c r="K69" s="27"/>
      <c r="L69" s="27"/>
      <c r="M69" s="27"/>
      <c r="N69" s="27"/>
    </row>
    <row r="70" spans="1:14" ht="15" customHeight="1" x14ac:dyDescent="0.15">
      <c r="A70" s="1"/>
      <c r="B70" s="37">
        <f>ROW(B71)-ROW()</f>
        <v>1</v>
      </c>
      <c r="C70" s="38" t="s">
        <v>16</v>
      </c>
      <c r="D70" s="8"/>
      <c r="E70" s="50" t="str">
        <f>"16." &amp;(ROW()-ROW($E$70))+1 &amp; "."</f>
        <v>16.1.</v>
      </c>
      <c r="F70" s="51" t="str">
        <f>F57</f>
        <v>котельная, СПб, ул. Трефолева, д. 2 лит. АИ</v>
      </c>
      <c r="G70" s="34" t="s">
        <v>105</v>
      </c>
      <c r="H70" s="44">
        <f>H69</f>
        <v>127.6189400871651</v>
      </c>
      <c r="I70" s="11"/>
      <c r="K70" s="27"/>
      <c r="L70" s="27"/>
      <c r="M70" s="27"/>
      <c r="N70" s="27"/>
    </row>
    <row r="71" spans="1:14" ht="12.75" customHeight="1" x14ac:dyDescent="0.15">
      <c r="A71" s="37">
        <f>ROW()-ROW(A70)</f>
        <v>1</v>
      </c>
      <c r="B71" s="37">
        <v>1</v>
      </c>
      <c r="C71" s="38"/>
      <c r="D71" s="8"/>
      <c r="E71" s="45"/>
      <c r="F71" s="46" t="s">
        <v>24</v>
      </c>
      <c r="G71" s="46"/>
      <c r="H71" s="47"/>
      <c r="I71" s="11"/>
      <c r="J71" s="27"/>
      <c r="K71" s="27"/>
      <c r="L71" s="27"/>
    </row>
    <row r="72" spans="1:14" ht="33.75" x14ac:dyDescent="0.15">
      <c r="A72" s="1"/>
      <c r="B72" s="1"/>
      <c r="C72" s="4"/>
      <c r="D72" s="8"/>
      <c r="E72" s="32" t="s">
        <v>106</v>
      </c>
      <c r="F72" s="36" t="s">
        <v>107</v>
      </c>
      <c r="G72" s="34" t="s">
        <v>108</v>
      </c>
      <c r="H72" s="44">
        <v>22.049915576063128</v>
      </c>
      <c r="I72" s="11"/>
      <c r="K72" s="27"/>
      <c r="L72" s="27"/>
      <c r="M72" s="27"/>
      <c r="N72" s="27"/>
    </row>
    <row r="73" spans="1:14" ht="34.5" thickBot="1" x14ac:dyDescent="0.2">
      <c r="A73" s="1"/>
      <c r="B73" s="1"/>
      <c r="C73" s="4"/>
      <c r="D73" s="8"/>
      <c r="E73" s="53" t="s">
        <v>109</v>
      </c>
      <c r="F73" s="54" t="s">
        <v>110</v>
      </c>
      <c r="G73" s="55" t="s">
        <v>111</v>
      </c>
      <c r="H73" s="56">
        <v>0.25011032869850652</v>
      </c>
      <c r="I73" s="11"/>
      <c r="K73" s="27"/>
      <c r="L73" s="27"/>
      <c r="M73" s="27"/>
      <c r="N73" s="27"/>
    </row>
    <row r="74" spans="1:14" x14ac:dyDescent="0.15">
      <c r="A74" s="2" t="s">
        <v>112</v>
      </c>
      <c r="B74" s="1"/>
      <c r="C74" s="4"/>
      <c r="D74" s="8"/>
      <c r="E74" s="38"/>
      <c r="F74" s="38"/>
      <c r="G74" s="38"/>
      <c r="H74" s="57"/>
      <c r="I74" s="11"/>
      <c r="K74" s="27"/>
      <c r="L74" s="27"/>
      <c r="M74" s="27"/>
      <c r="N74" s="27"/>
    </row>
    <row r="75" spans="1:14" ht="30.75" customHeight="1" x14ac:dyDescent="0.15">
      <c r="A75" s="1"/>
      <c r="B75" s="1"/>
      <c r="C75" s="4"/>
      <c r="D75" s="8"/>
      <c r="E75" s="58" t="s">
        <v>113</v>
      </c>
      <c r="F75" s="59" t="s">
        <v>114</v>
      </c>
      <c r="G75" s="59"/>
      <c r="H75" s="59"/>
      <c r="I75" s="11"/>
      <c r="K75" s="27"/>
      <c r="L75" s="27"/>
      <c r="M75" s="27"/>
      <c r="N75" s="27"/>
    </row>
    <row r="76" spans="1:14" x14ac:dyDescent="0.15">
      <c r="A76" s="2"/>
      <c r="B76" s="1"/>
      <c r="C76" s="4"/>
      <c r="D76" s="60"/>
      <c r="E76" s="61"/>
      <c r="F76" s="61"/>
      <c r="G76" s="61"/>
      <c r="H76" s="61"/>
      <c r="I76" s="62"/>
    </row>
  </sheetData>
  <sheetProtection password="E4D4" sheet="1" objects="1" scenarios="1" formatColumns="0" formatRows="0"/>
  <mergeCells count="7">
    <mergeCell ref="F75:H75"/>
    <mergeCell ref="E7:H7"/>
    <mergeCell ref="E8:H8"/>
    <mergeCell ref="E9:H9"/>
    <mergeCell ref="E10:H10"/>
    <mergeCell ref="E21:E25"/>
    <mergeCell ref="E43:E46"/>
  </mergeCells>
  <dataValidations count="6">
    <dataValidation type="decimal" allowBlank="1" showInputMessage="1" showErrorMessage="1" sqref="H54">
      <formula1>-9.99999999999999E+43</formula1>
      <formula2>100000000000000000000</formula2>
    </dataValidation>
    <dataValidation type="list" allowBlank="1" showInputMessage="1" showErrorMessage="1" sqref="F21">
      <formula1>FUEL_GROUP</formula1>
    </dataValidation>
    <dataValidation type="list" allowBlank="1" showInputMessage="1" showErrorMessage="1" sqref="H46 H24">
      <formula1>P_METHOD</formula1>
    </dataValidation>
    <dataValidation type="textLength" allowBlank="1" showInputMessage="1" showErrorMessage="1" sqref="F70 F43 F57">
      <formula1>0</formula1>
      <formula2>900</formula2>
    </dataValidation>
    <dataValidation type="decimal" allowBlank="1" showInputMessage="1" showErrorMessage="1" sqref="H72:H73 H27:H42 H48:H50 H14:H20 H59:H70 H44:H45 H25 H22:H23 H55:H57">
      <formula1>0</formula1>
      <formula2>100000000000000000000</formula2>
    </dataValidation>
    <dataValidation type="decimal" allowBlank="1" showInputMessage="1" showErrorMessage="1" sqref="F71 F58 H51:H53 F47 F26 H13">
      <formula1>-100000000000000000000</formula1>
      <formula2>100000000000000000000</formula2>
    </dataValidation>
  </dataValidations>
  <hyperlinks>
    <hyperlink ref="F26" location="'СТ-ТС.19'!A1" display="Добавить"/>
    <hyperlink ref="F47" location="'СТ-ТС.19'!A1" display="Добавить"/>
    <hyperlink ref="F58" location="'СТ-ТС.19'!A1" display="Добавить"/>
    <hyperlink ref="F71" location="'СТ-ТС.19'!A1" display="Добавить"/>
    <hyperlink ref="C70" location="'СТ-ТС.19'!A1" display="Удалить"/>
    <hyperlink ref="C57" location="'СТ-ТС.19'!A1" display="Удалить"/>
    <hyperlink ref="C43" location="'СТ-ТС.19'!A1" display="Удалить"/>
    <hyperlink ref="C21" location="'СТ-ТС.19'!A1" display="Удалить"/>
  </hyperlink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15">
    <pageSetUpPr fitToPage="1"/>
  </sheetPr>
  <dimension ref="A1:N25"/>
  <sheetViews>
    <sheetView showGridLines="0" view="pageBreakPreview" topLeftCell="C4" zoomScale="115" zoomScaleNormal="100" zoomScaleSheetLayoutView="115" workbookViewId="0">
      <selection activeCell="V39" sqref="V39"/>
    </sheetView>
  </sheetViews>
  <sheetFormatPr defaultRowHeight="11.25" x14ac:dyDescent="0.15"/>
  <cols>
    <col min="1" max="2" width="8.140625" style="110" hidden="1" customWidth="1"/>
    <col min="3" max="3" width="9" style="63" bestFit="1" customWidth="1"/>
    <col min="5" max="5" width="8.7109375" customWidth="1"/>
    <col min="6" max="6" width="62" customWidth="1"/>
    <col min="7" max="7" width="22" bestFit="1" customWidth="1"/>
  </cols>
  <sheetData>
    <row r="1" spans="1:13" s="3" customFormat="1" ht="32.25" hidden="1" customHeight="1" x14ac:dyDescent="0.15">
      <c r="A1" s="37">
        <f>ID</f>
        <v>26641633</v>
      </c>
      <c r="B1" s="37"/>
      <c r="C1" s="1"/>
      <c r="D1" s="1"/>
      <c r="E1" s="2"/>
      <c r="F1" s="2"/>
      <c r="G1" s="1"/>
    </row>
    <row r="2" spans="1:13" s="3" customFormat="1" ht="32.25" hidden="1" customHeight="1" x14ac:dyDescent="0.15">
      <c r="A2" s="37"/>
      <c r="B2" s="37"/>
      <c r="C2" s="1"/>
    </row>
    <row r="3" spans="1:13" s="3" customFormat="1" ht="32.25" hidden="1" customHeight="1" x14ac:dyDescent="0.15">
      <c r="A3" s="37"/>
      <c r="B3" s="37"/>
      <c r="C3" s="1"/>
      <c r="D3" s="1"/>
      <c r="E3" s="1"/>
      <c r="F3" s="1"/>
      <c r="G3" s="1"/>
    </row>
    <row r="4" spans="1:13" x14ac:dyDescent="0.15">
      <c r="A4" s="37"/>
      <c r="B4" s="37"/>
      <c r="C4" s="4"/>
      <c r="D4" s="5"/>
      <c r="E4" s="6"/>
      <c r="F4" s="6"/>
      <c r="G4" s="6"/>
      <c r="H4" s="7" t="str">
        <f>FORMID</f>
        <v>WARM.OPENINFO.BALANCE.4.178</v>
      </c>
    </row>
    <row r="5" spans="1:13" x14ac:dyDescent="0.15">
      <c r="A5" s="37"/>
      <c r="B5" s="37"/>
      <c r="C5" s="4"/>
      <c r="D5" s="8"/>
      <c r="E5" s="9"/>
      <c r="F5" s="9"/>
      <c r="G5" s="9"/>
      <c r="H5" s="10" t="s">
        <v>115</v>
      </c>
    </row>
    <row r="6" spans="1:13" ht="12" thickBot="1" x14ac:dyDescent="0.2">
      <c r="A6" s="37"/>
      <c r="B6" s="37"/>
      <c r="C6" s="4"/>
      <c r="D6" s="8"/>
      <c r="E6" s="9"/>
      <c r="F6" s="9"/>
      <c r="G6" s="9"/>
      <c r="H6" s="10"/>
    </row>
    <row r="7" spans="1:13" s="68" customFormat="1" ht="30" customHeight="1" x14ac:dyDescent="0.15">
      <c r="A7" s="64"/>
      <c r="B7" s="64"/>
      <c r="C7" s="65"/>
      <c r="D7" s="66"/>
      <c r="E7" s="15" t="s">
        <v>116</v>
      </c>
      <c r="F7" s="16"/>
      <c r="G7" s="17"/>
      <c r="H7" s="67"/>
      <c r="J7" s="69"/>
      <c r="K7" s="69"/>
      <c r="L7" s="69"/>
      <c r="M7" s="69"/>
    </row>
    <row r="8" spans="1:13" s="68" customFormat="1" ht="15" customHeight="1" x14ac:dyDescent="0.15">
      <c r="A8" s="64"/>
      <c r="B8" s="64"/>
      <c r="C8" s="65"/>
      <c r="D8" s="66"/>
      <c r="E8" s="70" t="str">
        <f>COMPANY</f>
        <v>АО "АТЭК"</v>
      </c>
      <c r="F8" s="71"/>
      <c r="G8" s="72"/>
      <c r="H8" s="67"/>
      <c r="J8" s="69"/>
      <c r="K8" s="69"/>
      <c r="L8" s="69"/>
      <c r="M8" s="69"/>
    </row>
    <row r="9" spans="1:13" s="68" customFormat="1" ht="27" customHeight="1" thickBot="1" x14ac:dyDescent="0.2">
      <c r="A9" s="64"/>
      <c r="B9" s="64"/>
      <c r="C9" s="65"/>
      <c r="D9" s="66"/>
      <c r="E9" s="73" t="str">
        <f>KIND_ACTIVITY</f>
        <v>Производство тепловой энергии, Передача тепловой энергии</v>
      </c>
      <c r="F9" s="74"/>
      <c r="G9" s="75"/>
      <c r="H9" s="67"/>
      <c r="J9" s="69"/>
      <c r="K9" s="69"/>
      <c r="L9" s="69"/>
      <c r="M9" s="69"/>
    </row>
    <row r="10" spans="1:13" ht="12" thickBot="1" x14ac:dyDescent="0.2">
      <c r="A10" s="37"/>
      <c r="B10" s="37"/>
      <c r="C10" s="4"/>
      <c r="D10" s="8"/>
      <c r="E10" s="9"/>
      <c r="F10" s="9"/>
      <c r="G10" s="9"/>
      <c r="H10" s="11"/>
      <c r="J10" s="27"/>
      <c r="K10" s="27"/>
      <c r="L10" s="27"/>
      <c r="M10" s="27"/>
    </row>
    <row r="11" spans="1:13" ht="29.25" customHeight="1" x14ac:dyDescent="0.15">
      <c r="A11" s="37"/>
      <c r="B11" s="37"/>
      <c r="C11" s="38"/>
      <c r="D11" s="8"/>
      <c r="E11" s="76" t="s">
        <v>117</v>
      </c>
      <c r="F11" s="77" t="s">
        <v>118</v>
      </c>
      <c r="G11" s="78" t="str">
        <f>"Суммарно за " &amp; YEAR_PERIOD &amp; " год"</f>
        <v>Суммарно за 2016 год</v>
      </c>
      <c r="H11" s="11"/>
      <c r="J11" s="27"/>
      <c r="K11" s="27"/>
      <c r="L11" s="27"/>
      <c r="M11" s="27"/>
    </row>
    <row r="12" spans="1:13" ht="12" thickBot="1" x14ac:dyDescent="0.2">
      <c r="A12" s="37"/>
      <c r="B12" s="37"/>
      <c r="C12" s="38"/>
      <c r="D12" s="8"/>
      <c r="E12" s="79">
        <v>1</v>
      </c>
      <c r="F12" s="80">
        <v>2</v>
      </c>
      <c r="G12" s="81">
        <v>3</v>
      </c>
      <c r="H12" s="11"/>
      <c r="J12" s="27"/>
      <c r="K12" s="27"/>
      <c r="L12" s="27"/>
      <c r="M12" s="27"/>
    </row>
    <row r="13" spans="1:13" ht="12" thickBot="1" x14ac:dyDescent="0.2">
      <c r="A13" s="37"/>
      <c r="B13" s="37"/>
      <c r="C13" s="38"/>
      <c r="D13" s="8"/>
      <c r="E13" s="82"/>
      <c r="F13" s="83"/>
      <c r="G13" s="84"/>
      <c r="H13" s="11"/>
      <c r="J13" s="27"/>
      <c r="K13" s="27"/>
      <c r="L13" s="27"/>
      <c r="M13" s="27"/>
    </row>
    <row r="14" spans="1:13" ht="30" customHeight="1" x14ac:dyDescent="0.15">
      <c r="A14" s="37"/>
      <c r="B14" s="37"/>
      <c r="C14" s="38"/>
      <c r="D14" s="8"/>
      <c r="E14" s="85" t="s">
        <v>3</v>
      </c>
      <c r="F14" s="86" t="s">
        <v>119</v>
      </c>
      <c r="G14" s="87">
        <v>0</v>
      </c>
      <c r="H14" s="11"/>
      <c r="J14" s="27"/>
      <c r="K14" s="27"/>
      <c r="L14" s="27"/>
      <c r="M14" s="27"/>
    </row>
    <row r="15" spans="1:13" ht="30" customHeight="1" x14ac:dyDescent="0.15">
      <c r="A15" s="37"/>
      <c r="B15" s="37"/>
      <c r="C15" s="38"/>
      <c r="D15" s="8"/>
      <c r="E15" s="88" t="s">
        <v>10</v>
      </c>
      <c r="F15" s="89" t="s">
        <v>120</v>
      </c>
      <c r="G15" s="90">
        <v>0</v>
      </c>
      <c r="H15" s="11"/>
      <c r="J15" s="27"/>
      <c r="K15" s="27"/>
      <c r="L15" s="27"/>
      <c r="M15" s="27"/>
    </row>
    <row r="16" spans="1:13" ht="30" customHeight="1" x14ac:dyDescent="0.15">
      <c r="A16" s="37"/>
      <c r="B16" s="37" t="e">
        <f>ROW(#REF!)-ROW()</f>
        <v>#REF!</v>
      </c>
      <c r="C16" s="38"/>
      <c r="D16" s="91"/>
      <c r="E16" s="88" t="s">
        <v>62</v>
      </c>
      <c r="F16" s="89" t="s">
        <v>121</v>
      </c>
      <c r="G16" s="92"/>
      <c r="H16" s="11"/>
      <c r="I16" s="27"/>
      <c r="J16" s="27"/>
      <c r="K16" s="27"/>
      <c r="L16" s="27"/>
    </row>
    <row r="17" spans="1:14" ht="45" x14ac:dyDescent="0.15">
      <c r="A17" s="37"/>
      <c r="B17" s="37">
        <f>ROW(B18) -ROW()</f>
        <v>1</v>
      </c>
      <c r="C17" s="38" t="s">
        <v>16</v>
      </c>
      <c r="D17" s="91"/>
      <c r="E17" s="93" t="str">
        <f>"3." &amp;ROW()-ROW($E$17)+1 &amp; "."</f>
        <v>3.1.</v>
      </c>
      <c r="F17" s="51" t="s">
        <v>122</v>
      </c>
      <c r="G17" s="94">
        <v>0</v>
      </c>
      <c r="H17" s="11"/>
      <c r="I17" s="27"/>
      <c r="J17" s="27"/>
      <c r="K17" s="27"/>
      <c r="L17" s="27"/>
    </row>
    <row r="18" spans="1:14" ht="45" x14ac:dyDescent="0.15">
      <c r="A18" s="37">
        <f>ROW() - ROW(A17)</f>
        <v>1</v>
      </c>
      <c r="B18" s="37">
        <f xml:space="preserve"> ROW(A19)-ROW()</f>
        <v>1</v>
      </c>
      <c r="C18" s="38" t="s">
        <v>16</v>
      </c>
      <c r="D18" s="91"/>
      <c r="E18" s="93" t="str">
        <f>"3." &amp;ROW()-ROW($E$17)+1 &amp; "."</f>
        <v>3.2.</v>
      </c>
      <c r="F18" s="51" t="s">
        <v>123</v>
      </c>
      <c r="G18" s="94">
        <v>0</v>
      </c>
      <c r="H18" s="11"/>
      <c r="I18" s="27"/>
      <c r="J18" s="27"/>
      <c r="K18" s="27"/>
      <c r="L18" s="27"/>
    </row>
    <row r="19" spans="1:14" ht="12.75" customHeight="1" x14ac:dyDescent="0.15">
      <c r="A19" s="37">
        <f>ROW() - ROW(A18)</f>
        <v>1</v>
      </c>
      <c r="B19" s="37">
        <v>1</v>
      </c>
      <c r="C19" s="38"/>
      <c r="D19" s="91"/>
      <c r="E19" s="45"/>
      <c r="F19" s="46" t="s">
        <v>24</v>
      </c>
      <c r="G19" s="47"/>
      <c r="H19" s="11"/>
      <c r="I19" s="27"/>
      <c r="J19" s="27"/>
      <c r="K19" s="27"/>
      <c r="L19" s="27"/>
    </row>
    <row r="20" spans="1:14" ht="30" customHeight="1" x14ac:dyDescent="0.15">
      <c r="A20" s="37"/>
      <c r="B20" s="37"/>
      <c r="C20" s="38"/>
      <c r="D20" s="8"/>
      <c r="E20" s="88" t="s">
        <v>66</v>
      </c>
      <c r="F20" s="89" t="s">
        <v>124</v>
      </c>
      <c r="G20" s="90">
        <v>0</v>
      </c>
      <c r="H20" s="11"/>
      <c r="J20" s="27"/>
      <c r="K20" s="27"/>
      <c r="L20" s="27"/>
      <c r="M20" s="27"/>
    </row>
    <row r="21" spans="1:14" s="102" customFormat="1" ht="30" customHeight="1" thickBot="1" x14ac:dyDescent="0.2">
      <c r="A21" s="95"/>
      <c r="B21" s="95"/>
      <c r="C21" s="96"/>
      <c r="D21" s="97"/>
      <c r="E21" s="98" t="s">
        <v>72</v>
      </c>
      <c r="F21" s="99" t="s">
        <v>125</v>
      </c>
      <c r="G21" s="100">
        <v>0</v>
      </c>
      <c r="H21" s="101"/>
      <c r="J21" s="103"/>
      <c r="K21" s="103"/>
      <c r="L21" s="103"/>
      <c r="M21" s="103"/>
    </row>
    <row r="22" spans="1:14" ht="12.75" customHeight="1" x14ac:dyDescent="0.15">
      <c r="A22" s="2" t="s">
        <v>112</v>
      </c>
      <c r="B22" s="37"/>
      <c r="C22" s="38"/>
      <c r="D22" s="8"/>
      <c r="E22" s="104"/>
      <c r="F22" s="104"/>
      <c r="G22" s="105"/>
      <c r="H22" s="11"/>
      <c r="J22" s="27"/>
      <c r="K22" s="27"/>
      <c r="L22" s="27"/>
      <c r="M22" s="27"/>
    </row>
    <row r="23" spans="1:14" ht="15" customHeight="1" x14ac:dyDescent="0.15">
      <c r="A23" s="2"/>
      <c r="B23" s="37"/>
      <c r="C23" s="38"/>
      <c r="D23" s="8"/>
      <c r="E23" s="106" t="str">
        <f>IF('Ссылки на публикации'!H17="","",'Ссылки на публикации'!H17)</f>
        <v>http://www.tarifspb.ru</v>
      </c>
      <c r="F23" s="106"/>
      <c r="G23" s="106"/>
      <c r="H23" s="11"/>
      <c r="J23" s="27"/>
      <c r="K23" s="27"/>
      <c r="L23" s="27"/>
      <c r="M23" s="27"/>
    </row>
    <row r="24" spans="1:14" ht="27.75" customHeight="1" x14ac:dyDescent="0.15">
      <c r="A24" s="37"/>
      <c r="B24" s="37"/>
      <c r="C24" s="38"/>
      <c r="D24" s="8"/>
      <c r="E24" s="107" t="s">
        <v>113</v>
      </c>
      <c r="F24" s="108" t="s">
        <v>126</v>
      </c>
      <c r="G24" s="108"/>
      <c r="H24" s="11"/>
      <c r="I24" s="109"/>
      <c r="J24" s="109"/>
      <c r="K24" s="109"/>
      <c r="L24" s="109"/>
      <c r="M24" s="109"/>
      <c r="N24" s="109"/>
    </row>
    <row r="25" spans="1:14" x14ac:dyDescent="0.15">
      <c r="A25" s="2"/>
      <c r="B25" s="37"/>
      <c r="C25" s="4"/>
      <c r="D25" s="60"/>
      <c r="E25" s="61"/>
      <c r="F25" s="61"/>
      <c r="G25" s="61"/>
      <c r="H25" s="62"/>
    </row>
  </sheetData>
  <sheetProtection password="E4D4" sheet="1" objects="1" scenarios="1" formatColumns="0" formatRows="0"/>
  <mergeCells count="5">
    <mergeCell ref="E7:G7"/>
    <mergeCell ref="E8:G8"/>
    <mergeCell ref="E9:G9"/>
    <mergeCell ref="E23:G23"/>
    <mergeCell ref="F24:G24"/>
  </mergeCells>
  <dataValidations count="3">
    <dataValidation type="textLength" allowBlank="1" showInputMessage="1" showErrorMessage="1" sqref="G16 G11 G13 F17:F18">
      <formula1>0</formula1>
      <formula2>900</formula2>
    </dataValidation>
    <dataValidation type="decimal" allowBlank="1" showInputMessage="1" showErrorMessage="1" sqref="G20:G21 G14:G15 G17:G18">
      <formula1>-100000000000000</formula1>
      <formula2>100000000000000</formula2>
    </dataValidation>
    <dataValidation type="decimal" allowBlank="1" showInputMessage="1" showErrorMessage="1" sqref="F19 G22">
      <formula1>-100000000000000000000</formula1>
      <formula2>100000000000000000000</formula2>
    </dataValidation>
  </dataValidations>
  <hyperlinks>
    <hyperlink ref="F19" location="'СТ-ТС.20'!A1" display="Добавить"/>
    <hyperlink ref="C17" location="'СТ-ТС.20'!A1" display="Удалить"/>
    <hyperlink ref="C18" location="'СТ-ТС.20'!A1" display="Удалить"/>
  </hyperlink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16">
    <pageSetUpPr fitToPage="1"/>
  </sheetPr>
  <dimension ref="A1:P25"/>
  <sheetViews>
    <sheetView showGridLines="0" view="pageBreakPreview" topLeftCell="D7" zoomScale="130" zoomScaleNormal="100" zoomScaleSheetLayoutView="130" workbookViewId="0">
      <selection activeCell="V39" sqref="V39"/>
    </sheetView>
  </sheetViews>
  <sheetFormatPr defaultRowHeight="11.25" x14ac:dyDescent="0.15"/>
  <cols>
    <col min="1" max="2" width="8.140625" style="110" hidden="1" customWidth="1"/>
    <col min="3" max="3" width="9" style="63" bestFit="1" customWidth="1"/>
    <col min="4" max="4" width="4.28515625" customWidth="1"/>
    <col min="5" max="5" width="6.7109375" customWidth="1"/>
    <col min="6" max="6" width="38.7109375" customWidth="1"/>
    <col min="7" max="7" width="20.140625" customWidth="1"/>
    <col min="8" max="8" width="17" customWidth="1"/>
    <col min="9" max="9" width="29" customWidth="1"/>
    <col min="10" max="10" width="4.42578125" customWidth="1"/>
  </cols>
  <sheetData>
    <row r="1" spans="1:15" s="3" customFormat="1" ht="32.25" hidden="1" customHeight="1" x14ac:dyDescent="0.15">
      <c r="A1" s="37">
        <f>ID</f>
        <v>26641633</v>
      </c>
      <c r="B1" s="37"/>
      <c r="C1" s="1"/>
      <c r="D1" s="1"/>
      <c r="E1" s="2"/>
      <c r="F1" s="2"/>
      <c r="G1" s="2"/>
      <c r="H1" s="2"/>
      <c r="I1" s="2"/>
    </row>
    <row r="2" spans="1:15" s="3" customFormat="1" ht="32.25" hidden="1" customHeight="1" x14ac:dyDescent="0.15">
      <c r="A2" s="37"/>
      <c r="B2" s="37"/>
      <c r="C2" s="1"/>
    </row>
    <row r="3" spans="1:15" s="3" customFormat="1" ht="32.25" hidden="1" customHeight="1" x14ac:dyDescent="0.15">
      <c r="A3" s="37"/>
      <c r="B3" s="37"/>
      <c r="C3" s="1"/>
      <c r="D3" s="1"/>
      <c r="E3" s="1"/>
      <c r="F3" s="1"/>
      <c r="G3" s="1"/>
      <c r="H3" s="1"/>
      <c r="I3" s="1"/>
    </row>
    <row r="4" spans="1:15" x14ac:dyDescent="0.15">
      <c r="A4" s="37"/>
      <c r="B4" s="37"/>
      <c r="C4" s="4"/>
      <c r="D4" s="5"/>
      <c r="E4" s="6"/>
      <c r="F4" s="6"/>
      <c r="G4" s="6"/>
      <c r="H4" s="6"/>
      <c r="I4" s="6"/>
      <c r="J4" s="7" t="str">
        <f>FORMID</f>
        <v>WARM.OPENINFO.BALANCE.4.178</v>
      </c>
    </row>
    <row r="5" spans="1:15" x14ac:dyDescent="0.15">
      <c r="A5" s="37"/>
      <c r="B5" s="37"/>
      <c r="C5" s="4"/>
      <c r="D5" s="8"/>
      <c r="E5" s="9"/>
      <c r="F5" s="9"/>
      <c r="G5" s="9"/>
      <c r="H5" s="9"/>
      <c r="I5" s="9"/>
      <c r="J5" s="10"/>
    </row>
    <row r="6" spans="1:15" ht="12" thickBot="1" x14ac:dyDescent="0.2">
      <c r="A6" s="37"/>
      <c r="B6" s="37"/>
      <c r="C6" s="4"/>
      <c r="D6" s="8"/>
      <c r="E6" s="9"/>
      <c r="F6" s="9"/>
      <c r="G6" s="9"/>
      <c r="H6" s="9"/>
      <c r="I6" s="9"/>
      <c r="J6" s="10"/>
    </row>
    <row r="7" spans="1:15" s="68" customFormat="1" ht="19.5" customHeight="1" x14ac:dyDescent="0.15">
      <c r="A7" s="64"/>
      <c r="B7" s="64"/>
      <c r="C7" s="65"/>
      <c r="D7" s="66"/>
      <c r="E7" s="15" t="s">
        <v>127</v>
      </c>
      <c r="F7" s="16"/>
      <c r="G7" s="16"/>
      <c r="H7" s="16"/>
      <c r="I7" s="17"/>
      <c r="J7" s="67"/>
      <c r="L7" s="69"/>
      <c r="M7" s="69"/>
      <c r="N7" s="69"/>
      <c r="O7" s="69"/>
    </row>
    <row r="8" spans="1:15" s="68" customFormat="1" ht="12.75" x14ac:dyDescent="0.15">
      <c r="A8" s="64"/>
      <c r="B8" s="64"/>
      <c r="C8" s="65"/>
      <c r="D8" s="66"/>
      <c r="E8" s="70" t="str">
        <f>COMPANY</f>
        <v>АО "АТЭК"</v>
      </c>
      <c r="F8" s="71"/>
      <c r="G8" s="71"/>
      <c r="H8" s="71"/>
      <c r="I8" s="72"/>
      <c r="J8" s="67"/>
      <c r="L8" s="69"/>
      <c r="M8" s="69"/>
      <c r="N8" s="69"/>
      <c r="O8" s="69"/>
    </row>
    <row r="9" spans="1:15" ht="12" thickBot="1" x14ac:dyDescent="0.2">
      <c r="A9" s="37"/>
      <c r="B9" s="37"/>
      <c r="C9" s="4"/>
      <c r="D9" s="8"/>
      <c r="E9" s="111"/>
      <c r="F9" s="112"/>
      <c r="G9" s="112"/>
      <c r="H9" s="112"/>
      <c r="I9" s="113"/>
      <c r="J9" s="11"/>
      <c r="L9" s="27"/>
      <c r="M9" s="27"/>
      <c r="N9" s="27"/>
      <c r="O9" s="27"/>
    </row>
    <row r="10" spans="1:15" ht="12" thickBot="1" x14ac:dyDescent="0.2">
      <c r="A10" s="37"/>
      <c r="B10" s="37"/>
      <c r="C10" s="4"/>
      <c r="D10" s="8"/>
      <c r="E10" s="9"/>
      <c r="F10" s="9"/>
      <c r="G10" s="9"/>
      <c r="H10" s="9"/>
      <c r="I10" s="9"/>
      <c r="J10" s="11"/>
      <c r="L10" s="27"/>
      <c r="M10" s="27"/>
      <c r="N10" s="27"/>
      <c r="O10" s="27"/>
    </row>
    <row r="11" spans="1:15" ht="24.75" customHeight="1" x14ac:dyDescent="0.15">
      <c r="A11" s="37"/>
      <c r="B11" s="37"/>
      <c r="C11" s="38"/>
      <c r="D11" s="8"/>
      <c r="E11" s="114" t="s">
        <v>3</v>
      </c>
      <c r="F11" s="115" t="s">
        <v>128</v>
      </c>
      <c r="G11" s="115"/>
      <c r="H11" s="115"/>
      <c r="I11" s="116"/>
      <c r="J11" s="11"/>
      <c r="L11" s="27"/>
      <c r="M11" s="27"/>
      <c r="N11" s="27"/>
      <c r="O11" s="27"/>
    </row>
    <row r="12" spans="1:15" ht="24.75" customHeight="1" x14ac:dyDescent="0.15">
      <c r="A12" s="37"/>
      <c r="B12" s="37"/>
      <c r="C12" s="38"/>
      <c r="D12" s="8"/>
      <c r="E12" s="117"/>
      <c r="F12" s="118" t="s">
        <v>129</v>
      </c>
      <c r="G12" s="119" t="s">
        <v>130</v>
      </c>
      <c r="H12" s="118" t="s">
        <v>131</v>
      </c>
      <c r="I12" s="120" t="s">
        <v>132</v>
      </c>
      <c r="J12" s="11"/>
      <c r="L12" s="27"/>
      <c r="M12" s="27"/>
      <c r="N12" s="27"/>
      <c r="O12" s="27"/>
    </row>
    <row r="13" spans="1:15" ht="24.75" customHeight="1" thickBot="1" x14ac:dyDescent="0.2">
      <c r="A13" s="37"/>
      <c r="B13" s="37"/>
      <c r="C13" s="38"/>
      <c r="D13" s="8"/>
      <c r="E13" s="121"/>
      <c r="F13" s="122"/>
      <c r="G13" s="123"/>
      <c r="H13" s="124"/>
      <c r="I13" s="125"/>
      <c r="J13" s="11"/>
      <c r="L13" s="27"/>
      <c r="M13" s="27"/>
      <c r="N13" s="27"/>
      <c r="O13" s="27"/>
    </row>
    <row r="14" spans="1:15" ht="12" thickBot="1" x14ac:dyDescent="0.2">
      <c r="A14" s="37"/>
      <c r="B14" s="37"/>
      <c r="C14" s="38"/>
      <c r="D14" s="8"/>
      <c r="E14" s="126"/>
      <c r="F14" s="127"/>
      <c r="G14" s="128"/>
      <c r="H14" s="129"/>
      <c r="I14" s="129"/>
      <c r="J14" s="11"/>
      <c r="L14" s="27"/>
      <c r="M14" s="27"/>
      <c r="N14" s="27"/>
      <c r="O14" s="27"/>
    </row>
    <row r="15" spans="1:15" ht="24.75" customHeight="1" x14ac:dyDescent="0.15">
      <c r="A15" s="37"/>
      <c r="B15" s="37"/>
      <c r="C15" s="38"/>
      <c r="D15" s="8"/>
      <c r="E15" s="114" t="s">
        <v>10</v>
      </c>
      <c r="F15" s="115" t="s">
        <v>133</v>
      </c>
      <c r="G15" s="115"/>
      <c r="H15" s="115"/>
      <c r="I15" s="116"/>
      <c r="J15" s="11"/>
      <c r="L15" s="27"/>
      <c r="M15" s="27"/>
      <c r="N15" s="27"/>
      <c r="O15" s="27"/>
    </row>
    <row r="16" spans="1:15" ht="24.75" customHeight="1" x14ac:dyDescent="0.15">
      <c r="A16" s="37"/>
      <c r="B16" s="37"/>
      <c r="C16" s="38"/>
      <c r="D16" s="8"/>
      <c r="E16" s="117"/>
      <c r="F16" s="118" t="s">
        <v>129</v>
      </c>
      <c r="G16" s="119" t="s">
        <v>130</v>
      </c>
      <c r="H16" s="130" t="s">
        <v>134</v>
      </c>
      <c r="I16" s="131"/>
      <c r="J16" s="11"/>
      <c r="L16" s="27"/>
      <c r="M16" s="27"/>
      <c r="N16" s="27"/>
      <c r="O16" s="27"/>
    </row>
    <row r="17" spans="1:16" ht="24.75" customHeight="1" thickBot="1" x14ac:dyDescent="0.2">
      <c r="A17" s="37"/>
      <c r="B17" s="37"/>
      <c r="C17" s="38"/>
      <c r="D17" s="8"/>
      <c r="E17" s="121"/>
      <c r="F17" s="132" t="s">
        <v>135</v>
      </c>
      <c r="G17" s="133">
        <v>42854</v>
      </c>
      <c r="H17" s="134" t="s">
        <v>136</v>
      </c>
      <c r="I17" s="135"/>
      <c r="J17" s="11"/>
      <c r="L17" s="27"/>
      <c r="M17" s="27"/>
      <c r="N17" s="27"/>
      <c r="O17" s="27"/>
    </row>
    <row r="18" spans="1:16" ht="12" thickBot="1" x14ac:dyDescent="0.2">
      <c r="A18" s="37"/>
      <c r="B18" s="37">
        <f>ROW(B22)-ROW()</f>
        <v>4</v>
      </c>
      <c r="C18" s="38" t="s">
        <v>16</v>
      </c>
      <c r="D18" s="8"/>
      <c r="E18" s="126"/>
      <c r="F18" s="127"/>
      <c r="G18" s="128"/>
      <c r="H18" s="129"/>
      <c r="I18" s="129"/>
      <c r="J18" s="11"/>
      <c r="L18" s="27"/>
      <c r="M18" s="27"/>
      <c r="N18" s="27"/>
      <c r="O18" s="27"/>
    </row>
    <row r="19" spans="1:16" ht="24.75" customHeight="1" thickBot="1" x14ac:dyDescent="0.2">
      <c r="A19" s="37"/>
      <c r="B19" s="37"/>
      <c r="C19" s="38"/>
      <c r="D19" s="8"/>
      <c r="E19" s="114" t="str">
        <f>(ROW() -ROW($E$19))/4+3 &amp;"."</f>
        <v>3.</v>
      </c>
      <c r="F19" s="136" t="s">
        <v>137</v>
      </c>
      <c r="G19" s="137"/>
      <c r="H19" s="137"/>
      <c r="I19" s="138"/>
      <c r="J19" s="11"/>
      <c r="L19" s="27"/>
      <c r="M19" s="27"/>
      <c r="N19" s="27"/>
      <c r="O19" s="27"/>
    </row>
    <row r="20" spans="1:16" ht="24.75" customHeight="1" x14ac:dyDescent="0.15">
      <c r="A20" s="37"/>
      <c r="B20" s="37"/>
      <c r="C20" s="38"/>
      <c r="D20" s="8"/>
      <c r="E20" s="139"/>
      <c r="F20" s="118" t="s">
        <v>129</v>
      </c>
      <c r="G20" s="119" t="s">
        <v>130</v>
      </c>
      <c r="H20" s="140" t="s">
        <v>138</v>
      </c>
      <c r="I20" s="141"/>
      <c r="J20" s="11"/>
      <c r="L20" s="27"/>
      <c r="M20" s="27"/>
      <c r="N20" s="27"/>
      <c r="O20" s="27"/>
    </row>
    <row r="21" spans="1:16" ht="24.75" customHeight="1" x14ac:dyDescent="0.15">
      <c r="A21" s="37"/>
      <c r="B21" s="37"/>
      <c r="C21" s="38"/>
      <c r="D21" s="8"/>
      <c r="E21" s="142"/>
      <c r="F21" s="143" t="s">
        <v>139</v>
      </c>
      <c r="G21" s="144">
        <v>42850</v>
      </c>
      <c r="H21" s="145" t="s">
        <v>140</v>
      </c>
      <c r="I21" s="146"/>
      <c r="J21" s="11"/>
      <c r="L21" s="27"/>
      <c r="M21" s="27"/>
      <c r="N21" s="27"/>
      <c r="O21" s="27"/>
    </row>
    <row r="22" spans="1:16" ht="12.75" customHeight="1" thickBot="1" x14ac:dyDescent="0.2">
      <c r="A22" s="37">
        <f>ROW()-ROW(A18)</f>
        <v>4</v>
      </c>
      <c r="B22" s="37">
        <v>1</v>
      </c>
      <c r="C22" s="38"/>
      <c r="D22" s="91"/>
      <c r="E22" s="147"/>
      <c r="F22" s="148" t="s">
        <v>141</v>
      </c>
      <c r="G22" s="149"/>
      <c r="H22" s="149"/>
      <c r="I22" s="150"/>
      <c r="J22" s="11"/>
      <c r="K22" s="27"/>
      <c r="L22" s="27"/>
      <c r="M22" s="27"/>
      <c r="N22" s="27"/>
    </row>
    <row r="23" spans="1:16" ht="12.75" customHeight="1" x14ac:dyDescent="0.15">
      <c r="A23" s="2" t="s">
        <v>112</v>
      </c>
      <c r="B23" s="37"/>
      <c r="C23" s="38"/>
      <c r="D23" s="8"/>
      <c r="E23" s="104"/>
      <c r="F23" s="104"/>
      <c r="G23" s="104"/>
      <c r="H23" s="104"/>
      <c r="I23" s="104"/>
      <c r="J23" s="11"/>
      <c r="L23" s="27"/>
      <c r="M23" s="27"/>
      <c r="N23" s="27"/>
      <c r="O23" s="27"/>
    </row>
    <row r="24" spans="1:16" ht="30.75" customHeight="1" x14ac:dyDescent="0.15">
      <c r="A24" s="37"/>
      <c r="B24" s="37"/>
      <c r="C24" s="38"/>
      <c r="D24" s="8"/>
      <c r="E24" s="107" t="s">
        <v>113</v>
      </c>
      <c r="F24" s="108" t="s">
        <v>126</v>
      </c>
      <c r="G24" s="108"/>
      <c r="H24" s="108"/>
      <c r="I24" s="108"/>
      <c r="J24" s="11"/>
      <c r="K24" s="109"/>
      <c r="L24" s="109"/>
      <c r="M24" s="109"/>
      <c r="N24" s="109"/>
      <c r="O24" s="109"/>
      <c r="P24" s="109"/>
    </row>
    <row r="25" spans="1:16" x14ac:dyDescent="0.15">
      <c r="A25" s="2"/>
      <c r="B25" s="37"/>
      <c r="C25" s="4"/>
      <c r="D25" s="60"/>
      <c r="E25" s="61"/>
      <c r="F25" s="61"/>
      <c r="G25" s="61"/>
      <c r="H25" s="61"/>
      <c r="I25" s="61"/>
      <c r="J25" s="62"/>
    </row>
  </sheetData>
  <sheetProtection password="E4D4" sheet="1" objects="1" scenarios="1" formatColumns="0" formatRows="0"/>
  <mergeCells count="13">
    <mergeCell ref="F19:I19"/>
    <mergeCell ref="E20:E21"/>
    <mergeCell ref="H20:I20"/>
    <mergeCell ref="H21:I21"/>
    <mergeCell ref="F24:I24"/>
    <mergeCell ref="E7:I7"/>
    <mergeCell ref="E8:I8"/>
    <mergeCell ref="F11:I11"/>
    <mergeCell ref="E12:E13"/>
    <mergeCell ref="F15:I15"/>
    <mergeCell ref="E16:E17"/>
    <mergeCell ref="H16:I16"/>
    <mergeCell ref="H17:I17"/>
  </mergeCells>
  <dataValidations count="3">
    <dataValidation type="list" errorStyle="warning" allowBlank="1" showInputMessage="1" showErrorMessage="1" sqref="F13">
      <formula1>Paper</formula1>
    </dataValidation>
    <dataValidation type="date" allowBlank="1" showInputMessage="1" showErrorMessage="1" sqref="G21 G13:G14 G17:G18 I13">
      <formula1>36526</formula1>
      <formula2>44196</formula2>
    </dataValidation>
    <dataValidation type="textLength" allowBlank="1" showInputMessage="1" showErrorMessage="1" sqref="H21 F21 H14 H17:H18">
      <formula1>0</formula1>
      <formula2>900</formula2>
    </dataValidation>
  </dataValidations>
  <hyperlinks>
    <hyperlink ref="F22" location="'Ссылки на публикации'!A1" display="Добавить"/>
    <hyperlink ref="C18" location="'Ссылки на публикации'!A1" display="Удалить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СТ-ТС.19</vt:lpstr>
      <vt:lpstr>СТ-ТС.20</vt:lpstr>
      <vt:lpstr>Ссылки на публикации</vt:lpstr>
      <vt:lpstr>'СТ-ТС.19'!SCOPE_LOAD_2</vt:lpstr>
      <vt:lpstr>'Ссылки на публикации'!Область_печати</vt:lpstr>
      <vt:lpstr>'СТ-ТС.19'!Область_печати</vt:lpstr>
      <vt:lpstr>'СТ-ТС.20'!Область_печати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2017-04-26T10:31:33Z</dcterms:created>
  <dcterms:modified xsi:type="dcterms:W3CDTF">2017-04-26T10:47:31Z</dcterms:modified>
</cp:coreProperties>
</file>